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-101 - Polní cesta HC30-R" sheetId="2" r:id="rId2"/>
    <sheet name="SO-102 - Rámový propustek" sheetId="3" r:id="rId3"/>
    <sheet name="VON - Vedlejší a ostatní ..." sheetId="4" r:id="rId4"/>
    <sheet name="Pokyny pro vyplnění" sheetId="5" r:id="rId5"/>
  </sheets>
  <definedNames>
    <definedName name="_xlnm._FilterDatabase" localSheetId="1" hidden="1">'SO-101 - Polní cesta HC30-R'!$C$86:$K$350</definedName>
    <definedName name="_xlnm._FilterDatabase" localSheetId="2" hidden="1">'SO-102 - Rámový propustek'!$C$89:$K$369</definedName>
    <definedName name="_xlnm._FilterDatabase" localSheetId="3" hidden="1">'VON - Vedlejší a ostatní ...'!$C$81:$K$123</definedName>
    <definedName name="_xlnm.Print_Titles" localSheetId="0">'Rekapitulace stavby'!$52:$52</definedName>
    <definedName name="_xlnm.Print_Titles" localSheetId="1">'SO-101 - Polní cesta HC30-R'!$86:$86</definedName>
    <definedName name="_xlnm.Print_Titles" localSheetId="2">'SO-102 - Rámový propustek'!$89:$89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1">'SO-101 - Polní cesta HC30-R'!$C$4:$J$39,'SO-101 - Polní cesta HC30-R'!$C$45:$J$68,'SO-101 - Polní cesta HC30-R'!$C$74:$K$350</definedName>
    <definedName name="_xlnm.Print_Area" localSheetId="2">'SO-102 - Rámový propustek'!$C$4:$J$39,'SO-102 - Rámový propustek'!$C$45:$J$71,'SO-102 - Rámový propustek'!$C$77:$K$369</definedName>
    <definedName name="_xlnm.Print_Area" localSheetId="3">'VON - Vedlejší a ostatní ...'!$C$4:$J$39,'VON - Vedlejší a ostatní ...'!$C$45:$J$63,'VON - Vedlejší a ostatní ...'!$C$69:$K$123</definedName>
  </definedNames>
  <calcPr calcId="125725"/>
</workbook>
</file>

<file path=xl/calcChain.xml><?xml version="1.0" encoding="utf-8"?>
<calcChain xmlns="http://schemas.openxmlformats.org/spreadsheetml/2006/main">
  <c r="J37" i="4"/>
  <c r="J36"/>
  <c r="AY57" i="1"/>
  <c r="J35" i="4"/>
  <c r="AX57" i="1"/>
  <c r="BI121" i="4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52"/>
  <c r="E7"/>
  <c r="E72" s="1"/>
  <c r="J37" i="3"/>
  <c r="J36"/>
  <c r="AY56" i="1" s="1"/>
  <c r="J35" i="3"/>
  <c r="AX56" i="1" s="1"/>
  <c r="BI367" i="3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2"/>
  <c r="BH332"/>
  <c r="BG332"/>
  <c r="BF332"/>
  <c r="T332"/>
  <c r="T331"/>
  <c r="R332"/>
  <c r="R331" s="1"/>
  <c r="P332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2"/>
  <c r="BH302"/>
  <c r="BG302"/>
  <c r="BF302"/>
  <c r="T302"/>
  <c r="R302"/>
  <c r="P302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1"/>
  <c r="BH211"/>
  <c r="BG211"/>
  <c r="BF211"/>
  <c r="T211"/>
  <c r="R211"/>
  <c r="P211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6"/>
  <c r="F86"/>
  <c r="F84"/>
  <c r="E82"/>
  <c r="J54"/>
  <c r="F54"/>
  <c r="F52"/>
  <c r="E50"/>
  <c r="J24"/>
  <c r="E24"/>
  <c r="J55" s="1"/>
  <c r="J23"/>
  <c r="J18"/>
  <c r="E18"/>
  <c r="F87" s="1"/>
  <c r="J17"/>
  <c r="J12"/>
  <c r="J84"/>
  <c r="E7"/>
  <c r="E80" s="1"/>
  <c r="J37" i="2"/>
  <c r="J36"/>
  <c r="AY55" i="1" s="1"/>
  <c r="J35" i="2"/>
  <c r="AX55" i="1" s="1"/>
  <c r="BI348" i="2"/>
  <c r="BH348"/>
  <c r="BG348"/>
  <c r="BF348"/>
  <c r="T348"/>
  <c r="T347" s="1"/>
  <c r="R348"/>
  <c r="R347" s="1"/>
  <c r="P348"/>
  <c r="P347" s="1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T234" s="1"/>
  <c r="R235"/>
  <c r="R234" s="1"/>
  <c r="P235"/>
  <c r="P234" s="1"/>
  <c r="BI229"/>
  <c r="BH229"/>
  <c r="BG229"/>
  <c r="BF229"/>
  <c r="T229"/>
  <c r="R229"/>
  <c r="P229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84" s="1"/>
  <c r="J23"/>
  <c r="J18"/>
  <c r="E18"/>
  <c r="F84" s="1"/>
  <c r="J17"/>
  <c r="J12"/>
  <c r="J81" s="1"/>
  <c r="E7"/>
  <c r="E77"/>
  <c r="L50" i="1"/>
  <c r="AM50"/>
  <c r="AM49"/>
  <c r="L49"/>
  <c r="AM47"/>
  <c r="L47"/>
  <c r="L45"/>
  <c r="L44"/>
  <c r="BK258" i="2"/>
  <c r="J116"/>
  <c r="BK274"/>
  <c r="J170"/>
  <c r="J312"/>
  <c r="BK200"/>
  <c r="BK138"/>
  <c r="J209"/>
  <c r="J344" i="3"/>
  <c r="BK248"/>
  <c r="J350"/>
  <c r="BK288"/>
  <c r="J222"/>
  <c r="J114"/>
  <c r="BK311"/>
  <c r="J168"/>
  <c r="BK302"/>
  <c r="J172"/>
  <c r="J88" i="4"/>
  <c r="J104"/>
  <c r="BK279" i="2"/>
  <c r="BK197"/>
  <c r="BK213"/>
  <c r="BK116"/>
  <c r="BK298"/>
  <c r="BK209"/>
  <c r="BK125"/>
  <c r="BK205"/>
  <c r="BK341" i="3"/>
  <c r="BK180"/>
  <c r="J254"/>
  <c r="BK130"/>
  <c r="J293"/>
  <c r="BK172"/>
  <c r="J323"/>
  <c r="J155"/>
  <c r="BK85" i="4"/>
  <c r="J98"/>
  <c r="BK320" i="2"/>
  <c r="BK185"/>
  <c r="BK332"/>
  <c r="J269"/>
  <c r="J104"/>
  <c r="J294"/>
  <c r="J197"/>
  <c r="BK104"/>
  <c r="BK130"/>
  <c r="J282" i="3"/>
  <c r="BK184"/>
  <c r="J364"/>
  <c r="J192"/>
  <c r="BK337"/>
  <c r="BK222"/>
  <c r="BK347"/>
  <c r="BK140"/>
  <c r="BK109" i="4"/>
  <c r="BK88"/>
  <c r="J323" i="2"/>
  <c r="J177"/>
  <c r="J336"/>
  <c r="J240"/>
  <c r="BK90"/>
  <c r="J262"/>
  <c r="BK156"/>
  <c r="BK262"/>
  <c r="AS54" i="1"/>
  <c r="J265" i="3"/>
  <c r="J117"/>
  <c r="J240"/>
  <c r="BK176"/>
  <c r="BK332"/>
  <c r="J164"/>
  <c r="BK121" i="4"/>
  <c r="BK118"/>
  <c r="J308" i="2"/>
  <c r="J90"/>
  <c r="J200"/>
  <c r="BK343"/>
  <c r="J265"/>
  <c r="J185"/>
  <c r="BK294"/>
  <c r="BK94"/>
  <c r="J298" i="3"/>
  <c r="BK144"/>
  <c r="J307"/>
  <c r="BK282"/>
  <c r="J176"/>
  <c r="BK364"/>
  <c r="BK261"/>
  <c r="J152"/>
  <c r="J277"/>
  <c r="J101"/>
  <c r="BK115" i="4"/>
  <c r="J343" i="2"/>
  <c r="J340"/>
  <c r="BK265"/>
  <c r="J101"/>
  <c r="J274"/>
  <c r="BK170"/>
  <c r="BK284"/>
  <c r="BK101"/>
  <c r="J196" i="3"/>
  <c r="BK356"/>
  <c r="BK211"/>
  <c r="J93"/>
  <c r="BK245"/>
  <c r="BK353"/>
  <c r="BK240"/>
  <c r="BK97"/>
  <c r="J85" i="4"/>
  <c r="BK95"/>
  <c r="BK289" i="2"/>
  <c r="J284"/>
  <c r="J144"/>
  <c r="BK336"/>
  <c r="BK245"/>
  <c r="BK152"/>
  <c r="J258"/>
  <c r="BK350" i="3"/>
  <c r="J268"/>
  <c r="BK127"/>
  <c r="BK227"/>
  <c r="BK360"/>
  <c r="J180"/>
  <c r="J127"/>
  <c r="J245"/>
  <c r="BK161"/>
  <c r="J95" i="4"/>
  <c r="BK98"/>
  <c r="BK223" i="2"/>
  <c r="J300"/>
  <c r="J112"/>
  <c r="BK303"/>
  <c r="BK174"/>
  <c r="BK314"/>
  <c r="BK144"/>
  <c r="BK277" i="3"/>
  <c r="BK168"/>
  <c r="J97"/>
  <c r="BK196"/>
  <c r="J105"/>
  <c r="BK265"/>
  <c r="J161"/>
  <c r="J315"/>
  <c r="J234"/>
  <c r="BK91" i="4"/>
  <c r="J121"/>
  <c r="J332" i="2"/>
  <c r="J181"/>
  <c r="J328"/>
  <c r="J251"/>
  <c r="BK328"/>
  <c r="J289"/>
  <c r="BK161"/>
  <c r="BK235"/>
  <c r="J125"/>
  <c r="BK272" i="3"/>
  <c r="BK367"/>
  <c r="J302"/>
  <c r="BK199"/>
  <c r="BK101"/>
  <c r="BK203"/>
  <c r="J341"/>
  <c r="BK230"/>
  <c r="BK106" i="4"/>
  <c r="BK104"/>
  <c r="J314" i="2"/>
  <c r="BK121"/>
  <c r="J303"/>
  <c r="J156"/>
  <c r="BK340"/>
  <c r="BK255"/>
  <c r="J141"/>
  <c r="J229"/>
  <c r="J356" i="3"/>
  <c r="J288"/>
  <c r="BK134"/>
  <c r="BK323"/>
  <c r="J111"/>
  <c r="BK315"/>
  <c r="J211"/>
  <c r="J134"/>
  <c r="J261"/>
  <c r="J120"/>
  <c r="J112" i="4"/>
  <c r="J348" i="2"/>
  <c r="J235"/>
  <c r="J108"/>
  <c r="J205"/>
  <c r="BK348"/>
  <c r="BK218"/>
  <c r="J130"/>
  <c r="J213"/>
  <c r="BK98"/>
  <c r="J311" i="3"/>
  <c r="J158"/>
  <c r="BK268"/>
  <c r="BK108"/>
  <c r="J258"/>
  <c r="J144"/>
  <c r="J272"/>
  <c r="BK117"/>
  <c r="J115" i="4"/>
  <c r="J298" i="2"/>
  <c r="J138"/>
  <c r="BK323"/>
  <c r="BK188"/>
  <c r="J320"/>
  <c r="J223"/>
  <c r="BK134"/>
  <c r="J218"/>
  <c r="J227" i="3"/>
  <c r="J130"/>
  <c r="BK327"/>
  <c r="BK158"/>
  <c r="J367"/>
  <c r="J140"/>
  <c r="BK293"/>
  <c r="BK111"/>
  <c r="J106" i="4"/>
  <c r="BK229" i="2"/>
  <c r="J152"/>
  <c r="BK312"/>
  <c r="J134"/>
  <c r="BK240"/>
  <c r="J121"/>
  <c r="J161"/>
  <c r="J332" i="3"/>
  <c r="BK192"/>
  <c r="BK114"/>
  <c r="J230"/>
  <c r="BK120"/>
  <c r="BK344"/>
  <c r="BK234"/>
  <c r="J123"/>
  <c r="J248"/>
  <c r="BK152"/>
  <c r="J91" i="4"/>
  <c r="J245" i="2"/>
  <c r="J165"/>
  <c r="J326"/>
  <c r="BK181"/>
  <c r="BK318"/>
  <c r="J188"/>
  <c r="J94"/>
  <c r="BK141"/>
  <c r="J327" i="3"/>
  <c r="BK258"/>
  <c r="BK105"/>
  <c r="J184"/>
  <c r="J353"/>
  <c r="J148"/>
  <c r="BK298"/>
  <c r="J188"/>
  <c r="BK101" i="4"/>
  <c r="J118"/>
  <c r="BK300" i="2"/>
  <c r="J148"/>
  <c r="J318"/>
  <c r="J174"/>
  <c r="BK269"/>
  <c r="BK177"/>
  <c r="BK308"/>
  <c r="BK165"/>
  <c r="J337" i="3"/>
  <c r="J199"/>
  <c r="J347"/>
  <c r="BK155"/>
  <c r="BK307"/>
  <c r="BK164"/>
  <c r="BK319"/>
  <c r="J203"/>
  <c r="BK93"/>
  <c r="J109" i="4"/>
  <c r="BK326" i="2"/>
  <c r="BK251"/>
  <c r="J98"/>
  <c r="J255"/>
  <c r="BK148"/>
  <c r="J279"/>
  <c r="BK193"/>
  <c r="BK108"/>
  <c r="J193"/>
  <c r="BK112"/>
  <c r="BK188" i="3"/>
  <c r="J360"/>
  <c r="J218"/>
  <c r="BK123"/>
  <c r="J319"/>
  <c r="BK218"/>
  <c r="J108"/>
  <c r="BK254"/>
  <c r="BK148"/>
  <c r="J101" i="4"/>
  <c r="BK112"/>
  <c r="P222" i="2" l="1"/>
  <c r="R222"/>
  <c r="T222"/>
  <c r="R89"/>
  <c r="P239"/>
  <c r="P293"/>
  <c r="BK307"/>
  <c r="J307"/>
  <c r="J66"/>
  <c r="P92" i="3"/>
  <c r="T89" i="2"/>
  <c r="BK239"/>
  <c r="J239"/>
  <c r="J64"/>
  <c r="R293"/>
  <c r="P307"/>
  <c r="R92" i="3"/>
  <c r="R210"/>
  <c r="BK253"/>
  <c r="J253"/>
  <c r="J63"/>
  <c r="R253"/>
  <c r="T260"/>
  <c r="BK306"/>
  <c r="J306"/>
  <c r="J66" s="1"/>
  <c r="P306"/>
  <c r="P336"/>
  <c r="BK359"/>
  <c r="J359" s="1"/>
  <c r="J70" s="1"/>
  <c r="R359"/>
  <c r="BK94" i="4"/>
  <c r="J94" s="1"/>
  <c r="J62" s="1"/>
  <c r="P89" i="2"/>
  <c r="P88" s="1"/>
  <c r="P87" s="1"/>
  <c r="AU55" i="1" s="1"/>
  <c r="T239" i="2"/>
  <c r="BK293"/>
  <c r="J293" s="1"/>
  <c r="J65" s="1"/>
  <c r="R307"/>
  <c r="BK92" i="3"/>
  <c r="J92" s="1"/>
  <c r="J61" s="1"/>
  <c r="T92"/>
  <c r="P210"/>
  <c r="BK260"/>
  <c r="J260" s="1"/>
  <c r="J64" s="1"/>
  <c r="P260"/>
  <c r="BK297"/>
  <c r="J297" s="1"/>
  <c r="J65" s="1"/>
  <c r="R297"/>
  <c r="T306"/>
  <c r="BK336"/>
  <c r="J336"/>
  <c r="J69"/>
  <c r="T336"/>
  <c r="T335" s="1"/>
  <c r="T359"/>
  <c r="R84" i="4"/>
  <c r="R94"/>
  <c r="BK89" i="2"/>
  <c r="J89"/>
  <c r="J61"/>
  <c r="R239"/>
  <c r="T293"/>
  <c r="T307"/>
  <c r="BK210" i="3"/>
  <c r="J210" s="1"/>
  <c r="J62" s="1"/>
  <c r="T210"/>
  <c r="P253"/>
  <c r="T253"/>
  <c r="R260"/>
  <c r="P297"/>
  <c r="T297"/>
  <c r="R306"/>
  <c r="R336"/>
  <c r="R335"/>
  <c r="P359"/>
  <c r="BK84" i="4"/>
  <c r="BK83"/>
  <c r="J83"/>
  <c r="J60"/>
  <c r="P84"/>
  <c r="T84"/>
  <c r="P94"/>
  <c r="T94"/>
  <c r="BK347" i="2"/>
  <c r="J347"/>
  <c r="J67"/>
  <c r="BK222"/>
  <c r="J222" s="1"/>
  <c r="J62" s="1"/>
  <c r="BK234"/>
  <c r="J234"/>
  <c r="J63" s="1"/>
  <c r="BK331" i="3"/>
  <c r="J331"/>
  <c r="J67"/>
  <c r="J55" i="4"/>
  <c r="J76"/>
  <c r="BE85"/>
  <c r="BE88"/>
  <c r="BE104"/>
  <c r="BE106"/>
  <c r="BE121"/>
  <c r="F55"/>
  <c r="BE91"/>
  <c r="BE118"/>
  <c r="BE95"/>
  <c r="BE98"/>
  <c r="BE101"/>
  <c r="BE112"/>
  <c r="BE115"/>
  <c r="E48"/>
  <c r="BE109"/>
  <c r="F55" i="3"/>
  <c r="J87"/>
  <c r="BE101"/>
  <c r="BE105"/>
  <c r="BE123"/>
  <c r="BE130"/>
  <c r="BE176"/>
  <c r="BE180"/>
  <c r="BE192"/>
  <c r="BE196"/>
  <c r="BE211"/>
  <c r="BE222"/>
  <c r="BE282"/>
  <c r="BE307"/>
  <c r="BE350"/>
  <c r="J52"/>
  <c r="BE111"/>
  <c r="BE114"/>
  <c r="BE155"/>
  <c r="BE184"/>
  <c r="BE188"/>
  <c r="BE199"/>
  <c r="BE227"/>
  <c r="BE248"/>
  <c r="BE268"/>
  <c r="BE272"/>
  <c r="BE298"/>
  <c r="BE319"/>
  <c r="BE323"/>
  <c r="BE327"/>
  <c r="BE356"/>
  <c r="BE360"/>
  <c r="BE364"/>
  <c r="BE367"/>
  <c r="E48"/>
  <c r="BE93"/>
  <c r="BE97"/>
  <c r="BE127"/>
  <c r="BE134"/>
  <c r="BE144"/>
  <c r="BE148"/>
  <c r="BE161"/>
  <c r="BE164"/>
  <c r="BE168"/>
  <c r="BE203"/>
  <c r="BE234"/>
  <c r="BE245"/>
  <c r="BE254"/>
  <c r="BE258"/>
  <c r="BE277"/>
  <c r="BE293"/>
  <c r="BE311"/>
  <c r="BE337"/>
  <c r="BE341"/>
  <c r="BE108"/>
  <c r="BE117"/>
  <c r="BE120"/>
  <c r="BE140"/>
  <c r="BE152"/>
  <c r="BE158"/>
  <c r="BE172"/>
  <c r="BE218"/>
  <c r="BE230"/>
  <c r="BE240"/>
  <c r="BE261"/>
  <c r="BE265"/>
  <c r="BE288"/>
  <c r="BE302"/>
  <c r="BE315"/>
  <c r="BE332"/>
  <c r="BE344"/>
  <c r="BE347"/>
  <c r="BE353"/>
  <c r="F55" i="2"/>
  <c r="BE90"/>
  <c r="BE104"/>
  <c r="BE116"/>
  <c r="BE121"/>
  <c r="BE134"/>
  <c r="BE148"/>
  <c r="BE152"/>
  <c r="BE170"/>
  <c r="BE174"/>
  <c r="BE181"/>
  <c r="BE185"/>
  <c r="BE193"/>
  <c r="BE245"/>
  <c r="BE251"/>
  <c r="BE255"/>
  <c r="BE265"/>
  <c r="BE269"/>
  <c r="BE274"/>
  <c r="BE294"/>
  <c r="BE300"/>
  <c r="BE303"/>
  <c r="BE312"/>
  <c r="BE112"/>
  <c r="BE144"/>
  <c r="BE229"/>
  <c r="BE279"/>
  <c r="BE284"/>
  <c r="BE308"/>
  <c r="BE314"/>
  <c r="BE326"/>
  <c r="BE332"/>
  <c r="BE348"/>
  <c r="J52"/>
  <c r="J55"/>
  <c r="BE98"/>
  <c r="BE108"/>
  <c r="BE138"/>
  <c r="BE141"/>
  <c r="BE161"/>
  <c r="BE197"/>
  <c r="BE209"/>
  <c r="BE218"/>
  <c r="BE223"/>
  <c r="BE240"/>
  <c r="BE289"/>
  <c r="BE318"/>
  <c r="BE336"/>
  <c r="BE343"/>
  <c r="E48"/>
  <c r="BE94"/>
  <c r="BE101"/>
  <c r="BE125"/>
  <c r="BE130"/>
  <c r="BE156"/>
  <c r="BE165"/>
  <c r="BE177"/>
  <c r="BE188"/>
  <c r="BE200"/>
  <c r="BE205"/>
  <c r="BE213"/>
  <c r="BE235"/>
  <c r="BE258"/>
  <c r="BE262"/>
  <c r="BE298"/>
  <c r="BE320"/>
  <c r="BE323"/>
  <c r="BE328"/>
  <c r="BE340"/>
  <c r="F35" i="3"/>
  <c r="BB56" i="1" s="1"/>
  <c r="F34" i="3"/>
  <c r="BA56" i="1" s="1"/>
  <c r="F35" i="4"/>
  <c r="BB57" i="1" s="1"/>
  <c r="J34" i="2"/>
  <c r="AW55" i="1" s="1"/>
  <c r="F37" i="3"/>
  <c r="BD56" i="1" s="1"/>
  <c r="F36" i="3"/>
  <c r="BC56" i="1" s="1"/>
  <c r="F37" i="2"/>
  <c r="BD55" i="1" s="1"/>
  <c r="J34" i="3"/>
  <c r="AW56" i="1" s="1"/>
  <c r="J34" i="4"/>
  <c r="AW57" i="1" s="1"/>
  <c r="F36" i="4"/>
  <c r="BC57" i="1" s="1"/>
  <c r="F35" i="2"/>
  <c r="BB55" i="1" s="1"/>
  <c r="F34" i="2"/>
  <c r="BA55" i="1" s="1"/>
  <c r="F37" i="4"/>
  <c r="BD57" i="1" s="1"/>
  <c r="F34" i="4"/>
  <c r="BA57" i="1" s="1"/>
  <c r="F36" i="2"/>
  <c r="BC55" i="1" s="1"/>
  <c r="P83" i="4" l="1"/>
  <c r="P82" s="1"/>
  <c r="AU57" i="1" s="1"/>
  <c r="R83" i="4"/>
  <c r="R82"/>
  <c r="T91" i="3"/>
  <c r="T90" s="1"/>
  <c r="P335"/>
  <c r="P91"/>
  <c r="P90" s="1"/>
  <c r="AU56" i="1" s="1"/>
  <c r="T88" i="2"/>
  <c r="T87"/>
  <c r="T83" i="4"/>
  <c r="T82" s="1"/>
  <c r="R91" i="3"/>
  <c r="R90"/>
  <c r="R88" i="2"/>
  <c r="R87" s="1"/>
  <c r="BK91" i="3"/>
  <c r="J91"/>
  <c r="J60" s="1"/>
  <c r="BK82" i="4"/>
  <c r="J82"/>
  <c r="J59"/>
  <c r="J84"/>
  <c r="J61" s="1"/>
  <c r="BK88" i="2"/>
  <c r="J88"/>
  <c r="J60" s="1"/>
  <c r="BK335" i="3"/>
  <c r="J335"/>
  <c r="J68"/>
  <c r="BD54" i="1"/>
  <c r="W33" s="1"/>
  <c r="F33" i="4"/>
  <c r="AZ57" i="1"/>
  <c r="BB54"/>
  <c r="AX54" s="1"/>
  <c r="F33" i="3"/>
  <c r="AZ56" i="1" s="1"/>
  <c r="J33" i="3"/>
  <c r="AV56" i="1" s="1"/>
  <c r="AT56" s="1"/>
  <c r="BA54"/>
  <c r="AW54" s="1"/>
  <c r="AK30" s="1"/>
  <c r="BC54"/>
  <c r="AY54" s="1"/>
  <c r="J33" i="2"/>
  <c r="AV55" i="1" s="1"/>
  <c r="AT55" s="1"/>
  <c r="J33" i="4"/>
  <c r="AV57" i="1"/>
  <c r="AT57" s="1"/>
  <c r="F33" i="2"/>
  <c r="AZ55" i="1" s="1"/>
  <c r="BK90" i="3" l="1"/>
  <c r="J90" s="1"/>
  <c r="J59" s="1"/>
  <c r="BK87" i="2"/>
  <c r="J87" s="1"/>
  <c r="J59" s="1"/>
  <c r="AU54" i="1"/>
  <c r="AZ54"/>
  <c r="AV54" s="1"/>
  <c r="AK29" s="1"/>
  <c r="J30" i="4"/>
  <c r="AG57" i="1"/>
  <c r="W32"/>
  <c r="W31"/>
  <c r="W30"/>
  <c r="J39" i="4" l="1"/>
  <c r="AN57" i="1"/>
  <c r="W29"/>
  <c r="J30" i="2"/>
  <c r="AG55" i="1" s="1"/>
  <c r="J30" i="3"/>
  <c r="AG56" i="1" s="1"/>
  <c r="AT54"/>
  <c r="J39" i="2" l="1"/>
  <c r="J39" i="3"/>
  <c r="AN56" i="1"/>
  <c r="AN55"/>
  <c r="AG54"/>
  <c r="AK26" s="1"/>
  <c r="AN54" l="1"/>
  <c r="AK35"/>
</calcChain>
</file>

<file path=xl/sharedStrings.xml><?xml version="1.0" encoding="utf-8"?>
<sst xmlns="http://schemas.openxmlformats.org/spreadsheetml/2006/main" count="5575" uniqueCount="1175">
  <si>
    <t>Export Komplet</t>
  </si>
  <si>
    <t>VZ</t>
  </si>
  <si>
    <t>2.0</t>
  </si>
  <si>
    <t>ZAMOK</t>
  </si>
  <si>
    <t>False</t>
  </si>
  <si>
    <t>{9e690475-ba38-4817-88cf-8337829cd006}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</si>
  <si>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</si>
  <si>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</si>
  <si>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</si>
  <si>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</si>
  <si>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</si>
  <si>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</si>
  <si>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</si>
  <si>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</si>
  <si>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SYN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</si>
  <si>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</si>
  <si>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</si>
  <si>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HC30-R v k.ú. Nepomuky</t>
  </si>
  <si>
    <t>KSO:</t>
  </si>
  <si>
    <t/>
  </si>
  <si>
    <t>CC-CZ:</t>
  </si>
  <si>
    <t>Místo:</t>
  </si>
  <si>
    <t xml:space="preserve"> </t>
  </si>
  <si>
    <t>Datum:</t>
  </si>
  <si>
    <t>15. 4. 2024</t>
  </si>
  <si>
    <t>Zadavatel:</t>
  </si>
  <si>
    <t>IČ:</t>
  </si>
  <si>
    <t>ČR-SPÚ, Pobočka Ústí nad Orlicí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</si>
  <si>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</si>
  <si>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</si>
  <si>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</si>
  <si>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</si>
  <si>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</si>
  <si>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</si>
  <si>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</si>
  <si>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</si>
  <si>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</si>
  <si>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</si>
  <si>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</si>
  <si>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</si>
  <si>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</si>
  <si>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</si>
  <si>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</si>
  <si>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</si>
  <si>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</si>
  <si>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</si>
  <si>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</si>
  <si>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</si>
  <si>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</si>
  <si>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</si>
  <si>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</si>
  <si>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</si>
  <si>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</si>
  <si>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</si>
  <si>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</si>
  <si>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</si>
  <si>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</si>
  <si>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</si>
  <si>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</si>
  <si>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</si>
  <si>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</si>
  <si>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</si>
  <si>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</si>
  <si>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</si>
  <si>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</si>
  <si>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</si>
  <si>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</si>
  <si>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</si>
  <si>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</si>
  <si>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</si>
  <si>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</si>
  <si>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</si>
  <si>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</si>
  <si>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</si>
  <si>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</si>
  <si>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</si>
  <si>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</si>
  <si>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HC30-R</t>
  </si>
  <si>
    <t>STA</t>
  </si>
  <si>
    <t>1</t>
  </si>
  <si>
    <t>{2e2253be-2825-486e-9ed2-b279ed4f2bc2}</t>
  </si>
  <si>
    <t>822 2</t>
  </si>
  <si>
    <t>2</t>
  </si>
  <si>
    <t>SO-102</t>
  </si>
  <si>
    <t>Rámový propustek</t>
  </si>
  <si>
    <t>{13020863-bef6-4523-96c6-6b56b3984fd0}</t>
  </si>
  <si>
    <t>VON</t>
  </si>
  <si>
    <t>Vedlejší a ostatní náklady</t>
  </si>
  <si>
    <t>{f92867ee-00d0-4c65-bb33-33c3185b338f}</t>
  </si>
  <si>
    <t>KRYCÍ LIST SOUPISU PRACÍ</t>
  </si>
  <si>
    <t>Objekt:</t>
  </si>
  <si>
    <t>SO-101 - Polní cesta HC30-R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</si>
  <si>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</si>
  <si>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</si>
  <si>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</si>
  <si>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</si>
  <si>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</si>
  <si>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</si>
  <si>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</si>
  <si>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</si>
  <si>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</si>
  <si>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</si>
  <si>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</si>
  <si>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</si>
  <si>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</si>
  <si>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</si>
  <si>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</si>
  <si>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</si>
  <si>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</si>
  <si>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</si>
  <si>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</si>
  <si>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</si>
  <si>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</si>
  <si>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</si>
  <si>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</si>
  <si>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</si>
  <si>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</si>
  <si>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</si>
  <si>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</si>
  <si>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</si>
  <si>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</si>
  <si>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</si>
  <si>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</si>
  <si>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</si>
  <si>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</si>
  <si>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2024 01</t>
  </si>
  <si>
    <t>4</t>
  </si>
  <si>
    <t>419434601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</si>
  <si>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</si>
  <si>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</si>
  <si>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</si>
  <si>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https://podminky.urs.cz/item/CS_URS_2024_01/111251101</t>
  </si>
  <si>
    <t>VV</t>
  </si>
  <si>
    <t>"viz. B.1.i)" 39</t>
  </si>
  <si>
    <t>112101101</t>
  </si>
  <si>
    <t>Odstranění stromů listnatých průměru kmene přes 100 do 300 mm</t>
  </si>
  <si>
    <t>kus</t>
  </si>
  <si>
    <t>532915402</t>
  </si>
  <si>
    <t>Odstranění stromů s odřezáním kmene a s odvětvením listnatých, průměru kmene přes 100 do 300 mm</t>
  </si>
  <si>
    <t>https://podminky.urs.cz/item/CS_URS_2024_01/112101101</t>
  </si>
  <si>
    <t>"viz. B.1.i)" 13</t>
  </si>
  <si>
    <t>3</t>
  </si>
  <si>
    <t>112155215</t>
  </si>
  <si>
    <t>Štěpkování solitérních stromků a větví průměru kmene do 300 mm s naložením</t>
  </si>
  <si>
    <t>-1792982472</t>
  </si>
  <si>
    <t>Štěpkování s naložením na dopravní prostředek a odvozem do 20 km stromků a větví solitérů, průměru kmene do 300 mm</t>
  </si>
  <si>
    <t>https://podminky.urs.cz/item/CS_URS_2024_01/112155215</t>
  </si>
  <si>
    <t>112155311</t>
  </si>
  <si>
    <t>Štěpkování keřového porostu středně hustého s naložením</t>
  </si>
  <si>
    <t>235018606</t>
  </si>
  <si>
    <t>Štěpkování s naložením na dopravní prostředek a odvozem do 20 km keřového porostu středně hustého</t>
  </si>
  <si>
    <t>https://podminky.urs.cz/item/CS_URS_2024_01/112155311</t>
  </si>
  <si>
    <t>5</t>
  </si>
  <si>
    <t>112251101</t>
  </si>
  <si>
    <t>Odstranění pařezů průměru přes 100 do 300 mm</t>
  </si>
  <si>
    <t>271081833</t>
  </si>
  <si>
    <t>Odstranění pařezů strojně s jejich vykopáním nebo vytrháním průměru přes 100 do 300 mm</t>
  </si>
  <si>
    <t>https://podminky.urs.cz/item/CS_URS_2024_01/112251101</t>
  </si>
  <si>
    <t>"viz. B.1.i)" 27</t>
  </si>
  <si>
    <t>6</t>
  </si>
  <si>
    <t>112251102</t>
  </si>
  <si>
    <t>Odstranění pařezů průměru přes 300 do 500 mm</t>
  </si>
  <si>
    <t>1814799765</t>
  </si>
  <si>
    <t>Odstranění pařezů strojně s jejich vykopáním nebo vytrháním průměru přes 300 do 500 mm</t>
  </si>
  <si>
    <t>https://podminky.urs.cz/item/CS_URS_2024_01/112251102</t>
  </si>
  <si>
    <t>"viz. B.1.i)" 11</t>
  </si>
  <si>
    <t>7</t>
  </si>
  <si>
    <t>119001421</t>
  </si>
  <si>
    <t>Dočasné zajištění kabelů a kabelových tratí ze 3 volně ložených kabelů</t>
  </si>
  <si>
    <t>m</t>
  </si>
  <si>
    <t>-1837594888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</si>
  <si>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</si>
  <si>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https://podminky.urs.cz/item/CS_URS_2024_01/119001421</t>
  </si>
  <si>
    <t>"křížení sdělovacího vedení metalického - viz. D.1.1.2.1." 5,6</t>
  </si>
  <si>
    <t>8</t>
  </si>
  <si>
    <t>121151113</t>
  </si>
  <si>
    <t>Sejmutí ornice plochy do 500 m2 tl vrstvy do 200 mm strojně</t>
  </si>
  <si>
    <t>-1212813625</t>
  </si>
  <si>
    <t>Sejmutí ornice strojně při souvislé ploše přes 100 do 500 m2, tl. vrstvy do 200 mm</t>
  </si>
  <si>
    <t>https://podminky.urs.cz/item/CS_URS_2024_01/121151113</t>
  </si>
  <si>
    <t>P</t>
  </si>
  <si>
    <t>Poznámka k položce:_x000D_
 V cenách jsou započteny i náklady na_x000D_
a) naložení sejmuté ornice na dopravní prostředek_x000D_
b) vodorovné přemístění na hromady v místě upotřebení nebo na dočasné či trvalé skládky na vzdálenost do 50 m a se složením.</t>
  </si>
  <si>
    <t>"viz. Tabulka kubatur D.1.1.2.6." 83,41/0,2</t>
  </si>
  <si>
    <t>9</t>
  </si>
  <si>
    <t>122252203</t>
  </si>
  <si>
    <t>Odkopávky a prokopávky nezapažené pro silnice a dálnice v hornině třídy těžitelnosti I objem do 100 m3 strojně</t>
  </si>
  <si>
    <t>m3</t>
  </si>
  <si>
    <t>-97168381</t>
  </si>
  <si>
    <t>Odkopávky a prokopávky nezapažené pro silnice a dálnice strojně v hornině třídy těžitelnosti I do 100 m3</t>
  </si>
  <si>
    <t>https://podminky.urs.cz/item/CS_URS_2024_01/122252203</t>
  </si>
  <si>
    <t>"viz. Tabulka kubatur D.1.1.2.6." 94,2</t>
  </si>
  <si>
    <t>10</t>
  </si>
  <si>
    <t>132251103</t>
  </si>
  <si>
    <t>Hloubení rýh nezapažených š do 800 mm v hornině třídy těžitelnosti I skupiny 3 objem do 100 m3 strojně</t>
  </si>
  <si>
    <t>-93446285</t>
  </si>
  <si>
    <t>Hloubení nezapažených rýh šířky do 800 mm strojně s urovnáním dna do předepsaného profilu a spádu v hornině třídy těžitelnosti I skupiny 3 přes 50 do 100 m3</t>
  </si>
  <si>
    <t>https://podminky.urs.cz/item/CS_URS_2024_01/132251103</t>
  </si>
  <si>
    <t>"drenáž - viz. Tabulka kubatur D.1.1.2.6." 66,0</t>
  </si>
  <si>
    <t>"vymělčení na KÚ" 5,0*0,5*0,75</t>
  </si>
  <si>
    <t>11</t>
  </si>
  <si>
    <t>132251251</t>
  </si>
  <si>
    <t>Hloubení rýh nezapažených š do 2000 mm v hornině třídy těžitelnosti I skupiny 3 objem do 20 m3 strojně</t>
  </si>
  <si>
    <t>168066061</t>
  </si>
  <si>
    <t>Hloubení nezapažených rýh šířky přes 800 do 2 000 mm strojně s urovnáním dna do předepsaného profilu a spádu v hornině třídy těžitelnosti I skupiny 3 do 20 m3</t>
  </si>
  <si>
    <t>https://podminky.urs.cz/item/CS_URS_2024_01/132251251</t>
  </si>
  <si>
    <t>"křížení sdělovacího vedení metalického - viz. D.1.1.2.1." 5,6*1,1*1,1</t>
  </si>
  <si>
    <t>139001101</t>
  </si>
  <si>
    <t>Příplatek za ztížení vykopávky v blízkosti podzemního vedení</t>
  </si>
  <si>
    <t>1837046956</t>
  </si>
  <si>
    <t>Příplatek k cenám hloubených vykopávek za ztížení vykopávky v blízkosti podzemního vedení nebo výbušnin pro jakoukoliv třídu horniny</t>
  </si>
  <si>
    <t>https://podminky.urs.cz/item/CS_URS_2024_01/139001101</t>
  </si>
  <si>
    <t>13</t>
  </si>
  <si>
    <t>162201421</t>
  </si>
  <si>
    <t>Vodorovné přemístění pařezů do 1 km D přes 100 do 300 mm</t>
  </si>
  <si>
    <t>-1735896094</t>
  </si>
  <si>
    <t>Vodorovné přemístění větví, kmenů nebo pařezů s naložením, složením a dopravou do 1000 m pařezů kmenů, průměru přes 100 do 300 mm</t>
  </si>
  <si>
    <t>https://podminky.urs.cz/item/CS_URS_2024_01/162201421</t>
  </si>
  <si>
    <t>14</t>
  </si>
  <si>
    <t>162201422</t>
  </si>
  <si>
    <t>Vodorovné přemístění pařezů do 1 km D přes 300 do 500 mm</t>
  </si>
  <si>
    <t>1916079400</t>
  </si>
  <si>
    <t>Vodorovné přemístění větví, kmenů nebo pařezů s naložením, složením a dopravou do 1000 m pařezů kmenů, průměru přes 300 do 500 mm</t>
  </si>
  <si>
    <t>https://podminky.urs.cz/item/CS_URS_2024_01/162201422</t>
  </si>
  <si>
    <t>15</t>
  </si>
  <si>
    <t>162251101</t>
  </si>
  <si>
    <t>Vodorovné přemístění do 20 m výkopku/sypaniny z horniny třídy těžitelnosti I skupiny 1 až 3</t>
  </si>
  <si>
    <t>744099995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</si>
  <si>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</si>
  <si>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https://podminky.urs.cz/item/CS_URS_2024_01/162251101</t>
  </si>
  <si>
    <t>"jílovitá zemina z výkopu drenáže na zásyp rámového propustku" 10,7</t>
  </si>
  <si>
    <t>16</t>
  </si>
  <si>
    <t>162301971</t>
  </si>
  <si>
    <t>Příplatek k vodorovnému přemístění pařezů D přes 100 do 300 mm ZKD 1 km</t>
  </si>
  <si>
    <t>228924695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</si>
  <si>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</si>
  <si>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https://podminky.urs.cz/item/CS_URS_2024_01/162301971</t>
  </si>
  <si>
    <t>14*27</t>
  </si>
  <si>
    <t>17</t>
  </si>
  <si>
    <t>162301972</t>
  </si>
  <si>
    <t>Příplatek k vodorovnému přemístění pařezů D přes 300 do 500 mm ZKD 1 km</t>
  </si>
  <si>
    <t>-1257259226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</si>
  <si>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</si>
  <si>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https://podminky.urs.cz/item/CS_URS_2024_01/162301972</t>
  </si>
  <si>
    <t>14*11</t>
  </si>
  <si>
    <t>18</t>
  </si>
  <si>
    <t>162751117</t>
  </si>
  <si>
    <t>Vodorovné přemístění přes 9 000 do 10000 m výkopku/sypaniny z horniny třídy těžitelnosti I skupiny 1 až 3</t>
  </si>
  <si>
    <t>-327092613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</si>
  <si>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</si>
  <si>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</si>
  <si>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"přebytečná zemina" 94,2+67,9+6,8-19,6</t>
  </si>
  <si>
    <t>"jílovitá zemina z výkopu drenáže na zásyp rámového propustku" -10,7</t>
  </si>
  <si>
    <t>19</t>
  </si>
  <si>
    <t>162751119</t>
  </si>
  <si>
    <t>Příplatek k vodorovnému přemístění výkopku/sypaniny z horniny třídy těžitelnosti I skupiny 1 až 3 ZKD 1000 m přes 10000 m</t>
  </si>
  <si>
    <t>-1902443425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</si>
  <si>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</si>
  <si>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</si>
  <si>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5*138,6</t>
  </si>
  <si>
    <t>20</t>
  </si>
  <si>
    <t>171151131</t>
  </si>
  <si>
    <t>Uložení sypaniny z hornin nesoudržných a soudržných střídavě do násypů zhutněných strojně</t>
  </si>
  <si>
    <t>-892885600</t>
  </si>
  <si>
    <t>Uložení sypanin do násypů strojně s rozprostřením sypaniny ve vrstvách a s hrubým urovnáním zhutněných z hornin nesoudržných a soudržných střídavě ukládaných</t>
  </si>
  <si>
    <t>https://podminky.urs.cz/item/CS_URS_2024_01/171151131</t>
  </si>
  <si>
    <t>Poznámka k položce:_x000D_
Do násypu cesty bude použita jílovitá zemina z výkopu drenáže.</t>
  </si>
  <si>
    <t>"viz. Tabulka kubatur D.1.1.2.6." 19,6</t>
  </si>
  <si>
    <t>171201221</t>
  </si>
  <si>
    <t>Poplatek za uložení na skládce (skládkovné) zeminy a kamení kód odpadu 17 05 04</t>
  </si>
  <si>
    <t>t</t>
  </si>
  <si>
    <t>571223258</t>
  </si>
  <si>
    <t>Poplatek za uložení stavebního odpadu na skládce (skládkovné) zeminy a kamení zatříděného do Katalogu odpadů pod kódem 17 05 04</t>
  </si>
  <si>
    <t>https://podminky.urs.cz/item/CS_URS_2024_01/171201221</t>
  </si>
  <si>
    <t>"přebytečná zemina" 138,6*1,8</t>
  </si>
  <si>
    <t>22</t>
  </si>
  <si>
    <t>171209017-R</t>
  </si>
  <si>
    <t>Skládkovné - pařezy</t>
  </si>
  <si>
    <t>1475946490</t>
  </si>
  <si>
    <t>"pařezy" 27*0,050+11*0,100</t>
  </si>
  <si>
    <t>23</t>
  </si>
  <si>
    <t>171251201</t>
  </si>
  <si>
    <t>Uložení sypaniny na skládky nebo meziskládky</t>
  </si>
  <si>
    <t>848738789</t>
  </si>
  <si>
    <t>Uložení sypaniny na skládky nebo meziskládky bez hutnění s upravením uložené sypaniny do předepsaného tvaru</t>
  </si>
  <si>
    <t>https://podminky.urs.cz/item/CS_URS_2024_01/171251201</t>
  </si>
  <si>
    <t>"přebytečná zemina" 138,6</t>
  </si>
  <si>
    <t>24</t>
  </si>
  <si>
    <t>175151101</t>
  </si>
  <si>
    <t>Obsypání potrubí strojně sypaninou bez prohození, uloženou do 3 m</t>
  </si>
  <si>
    <t>-1407569863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</si>
  <si>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</si>
  <si>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</si>
  <si>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"křížení sdělovacího vedení metalického - viz. D.1.1.2.1." 5,6*1,1*0,5</t>
  </si>
  <si>
    <t>25</t>
  </si>
  <si>
    <t>M</t>
  </si>
  <si>
    <t>58337302</t>
  </si>
  <si>
    <t>štěrkopísek frakce 0/16</t>
  </si>
  <si>
    <t>-1553065216</t>
  </si>
  <si>
    <t>3,08*1,67*1,05</t>
  </si>
  <si>
    <t>26</t>
  </si>
  <si>
    <t>181351113</t>
  </si>
  <si>
    <t>Rozprostření ornice tl vrstvy do 200 mm pl přes 500 m2 v rovině nebo ve svahu do 1:5 strojně</t>
  </si>
  <si>
    <t>-1839602555</t>
  </si>
  <si>
    <t>Rozprostření a urovnání ornice v rovině nebo ve svahu sklonu do 1:5 strojně při souvislé ploše přes 500 m2, tl. vrstvy do 200 mm</t>
  </si>
  <si>
    <t>https://podminky.urs.cz/item/CS_URS_2024_01/181351113</t>
  </si>
  <si>
    <t>Poznámka k položce:_x000D_
V ceně jsou započteny i náklady na případné nutné přemístění hromad nebo dočasných skládek na místo spotřeby ze vzdálenosti do 50 m.</t>
  </si>
  <si>
    <t>"přebytečná ornice" (83,41-139,5*0,1)/0,1</t>
  </si>
  <si>
    <t>27</t>
  </si>
  <si>
    <t>181411123</t>
  </si>
  <si>
    <t>Založení lučního trávníku výsevem pl do 1000 m2 ve svahu přes 1:2 do 1:1</t>
  </si>
  <si>
    <t>436393355</t>
  </si>
  <si>
    <t>Založení trávníku na půdě předem připravené plochy do 1000 m2 výsevem včetně utažení lučního na svahu přes 1:2 do 1:1</t>
  </si>
  <si>
    <t>https://podminky.urs.cz/item/CS_URS_2024_01/181411123</t>
  </si>
  <si>
    <t>"viz. Tabulka kubatur D.1.1.2.6." 139,5</t>
  </si>
  <si>
    <t>28</t>
  </si>
  <si>
    <t>00572470</t>
  </si>
  <si>
    <t>osivo směs travní univerzál</t>
  </si>
  <si>
    <t>kg</t>
  </si>
  <si>
    <t>-542106783</t>
  </si>
  <si>
    <t>139,5*0,02*1,03</t>
  </si>
  <si>
    <t>29</t>
  </si>
  <si>
    <t>181951112</t>
  </si>
  <si>
    <t>Úprava pláně v hornině třídy těžitelnosti I skupiny 1 až 3 se zhutněním strojně</t>
  </si>
  <si>
    <t>-990169257</t>
  </si>
  <si>
    <t>Úprava pláně vyrovnáním výškových rozdílů strojně v hornině třídy těžitelnosti I, skupiny 1 až 3 se zhutněním</t>
  </si>
  <si>
    <t>https://podminky.urs.cz/item/CS_URS_2024_01/181951112</t>
  </si>
  <si>
    <t>"viz. Tabulka kubatur D.1.1.2.6." 1130,7</t>
  </si>
  <si>
    <t>"přípočty - viz. D.1.1.2.1." 44,7+9,4+2,0+5,5+5,26+4,7</t>
  </si>
  <si>
    <t>30</t>
  </si>
  <si>
    <t>182151111</t>
  </si>
  <si>
    <t>Svahování v zářezech v hornině třídy těžitelnosti I skupiny 1 až 3 strojně</t>
  </si>
  <si>
    <t>-918648030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</si>
  <si>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</si>
  <si>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</si>
  <si>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"viz. Tabulka kubatur D.1.1.2.6." 41,0</t>
  </si>
  <si>
    <t>31</t>
  </si>
  <si>
    <t>182251101</t>
  </si>
  <si>
    <t>Svahování násypů strojně</t>
  </si>
  <si>
    <t>206644865</t>
  </si>
  <si>
    <t>Svahování trvalých svahů do projektovaných profilů strojně s potřebným přemístěním výkopku při svahování násypů v jakékoliv hornině</t>
  </si>
  <si>
    <t>https://podminky.urs.cz/item/CS_URS_2024_01/182251101</t>
  </si>
  <si>
    <t>"viz. Tabulka kubatur D.1.1.2.6." 131,0</t>
  </si>
  <si>
    <t>32</t>
  </si>
  <si>
    <t>182351123</t>
  </si>
  <si>
    <t>Rozprostření ornice pl přes 100 do 500 m2 ve svahu přes 1:5 tl vrstvy do 200 mm strojně</t>
  </si>
  <si>
    <t>-1128048603</t>
  </si>
  <si>
    <t>Rozprostření a urovnání ornice ve svahu sklonu přes 1:5 strojně při souvislé ploše přes 100 do 500 m2, tl. vrstvy do 200 mm</t>
  </si>
  <si>
    <t>https://podminky.urs.cz/item/CS_URS_2024_01/182351123</t>
  </si>
  <si>
    <t>33</t>
  </si>
  <si>
    <t>184808111</t>
  </si>
  <si>
    <t>Vyvětvení a tvarový ořez dřevin v do 3 m</t>
  </si>
  <si>
    <t>877395042</t>
  </si>
  <si>
    <t>Vyvětvení a tvarový ořez dřevin s úpravou koruny s odnesením odpadu na vzdálenost do 200 m a jeho spálením, při výšce stromu do 3 m</t>
  </si>
  <si>
    <t>https://podminky.urs.cz/item/CS_URS_2024_01/184808111</t>
  </si>
  <si>
    <t>"viz. B.1.i)" 2</t>
  </si>
  <si>
    <t>Zakládání</t>
  </si>
  <si>
    <t>34</t>
  </si>
  <si>
    <t>211531111</t>
  </si>
  <si>
    <t>Výplň odvodňovacích žeber nebo trativodů kamenivem hrubým drceným frakce 16 až 63 mm</t>
  </si>
  <si>
    <t>474039593</t>
  </si>
  <si>
    <t>Výplň kamenivem do rýh odvodňovacích žeber nebo trativodů bez zhutnění, s úpravou povrchu výplně kamenivem hrubým drceným frakce 16 až 63 mm</t>
  </si>
  <si>
    <t>https://podminky.urs.cz/item/CS_URS_2024_01/211531111</t>
  </si>
  <si>
    <t>Poznámka k položce:_x000D_
- kamenivo fr. 16-32 mm</t>
  </si>
  <si>
    <t>"vymělčení drenáže na KÚ" 5,0*0,5*0,63</t>
  </si>
  <si>
    <t>35</t>
  </si>
  <si>
    <t>212755214</t>
  </si>
  <si>
    <t>Trativody z drenážních trubek plastových flexibilních D 100 mm bez lože</t>
  </si>
  <si>
    <t>127855062</t>
  </si>
  <si>
    <t>Trativody bez lože z drenážních trubek plastových flexibilních D 100 mm</t>
  </si>
  <si>
    <t>https://podminky.urs.cz/item/CS_URS_2024_01/212755214</t>
  </si>
  <si>
    <t>"drenáž - viz. D.1.1.2.1." 237,3</t>
  </si>
  <si>
    <t>"vymělčení drenáže na KÚ" 5,0</t>
  </si>
  <si>
    <t>Vodorovné konstrukce</t>
  </si>
  <si>
    <t>36</t>
  </si>
  <si>
    <t>451573111</t>
  </si>
  <si>
    <t>Lože pod potrubí otevřený výkop ze štěrkopísku</t>
  </si>
  <si>
    <t>-626712999</t>
  </si>
  <si>
    <t>Lože pod potrubí, stoky a drobné objekty v otevřeném výkopu z písku a štěrkopísku do 63 mm</t>
  </si>
  <si>
    <t>https://podminky.urs.cz/item/CS_URS_2024_01/451573111</t>
  </si>
  <si>
    <t>"křížení sdělovacího vedení metalického - viz. D.1.1.2.1." 5,6*1,1*0,1</t>
  </si>
  <si>
    <t>Komunikace pozemní</t>
  </si>
  <si>
    <t>37</t>
  </si>
  <si>
    <t>564851111</t>
  </si>
  <si>
    <t>Podklad ze štěrkodrtě ŠD plochy přes 100 m2 tl 150 mm</t>
  </si>
  <si>
    <t>-1313413163</t>
  </si>
  <si>
    <t>Podklad ze štěrkodrti ŠD s rozprostřením a zhutněním plochy přes 100 m2, po zhutnění tl. 150 mm</t>
  </si>
  <si>
    <t>https://podminky.urs.cz/item/CS_URS_2024_01/564851111</t>
  </si>
  <si>
    <t>"viz. Vzorový řez D.1.1.2.1." 234,09*4,7</t>
  </si>
  <si>
    <t>38</t>
  </si>
  <si>
    <t>565165121</t>
  </si>
  <si>
    <t>Asfaltový beton vrstva podkladní ACP 16 (obalované kamenivo OKS) tl 80 mm š přes 3 m</t>
  </si>
  <si>
    <t>493005800</t>
  </si>
  <si>
    <t>Asfaltový beton vrstva podkladní ACP 16 (obalované kamenivo střednězrnné - OKS) s rozprostřením a zhutněním v pruhu šířky přes 3 m, po zhutnění tl. 80 mm</t>
  </si>
  <si>
    <t>https://podminky.urs.cz/item/CS_URS_2024_01/565165121</t>
  </si>
  <si>
    <t>Poznámka k položce:_x000D_
ACP 16+</t>
  </si>
  <si>
    <t>"viz. Vzorový řez D.1.1.2.1." 234,09*3,74</t>
  </si>
  <si>
    <t>39</t>
  </si>
  <si>
    <t>567532122</t>
  </si>
  <si>
    <t>Recyklace podkladu za studena na místě - promísení s pojivem, kamenivem tl přes 220 do 250 mm pl přes 1000 do 3000 m2</t>
  </si>
  <si>
    <t>1355843581</t>
  </si>
  <si>
    <t>Recyklace podkladní vrstvy za studena na místě promísení rozpojené směsi s kamenivem a pojivem (materiál ve specifikaci) s rozhrnutím, zhutněním a vlhčením plochy přes 1 000 do 3 000 m2, tloušťky po zhutnění přes 220 do 250 mm</t>
  </si>
  <si>
    <t>https://podminky.urs.cz/item/CS_URS_2024_01/567532122</t>
  </si>
  <si>
    <t>"viz. Tabulka kubatur D.1.1.2.6. = ÚP" 1130,7</t>
  </si>
  <si>
    <t>40</t>
  </si>
  <si>
    <t>58344197</t>
  </si>
  <si>
    <t>štěrkodrť frakce 0/63</t>
  </si>
  <si>
    <t>-1676867840</t>
  </si>
  <si>
    <t>"doplnění ŠD 10% = 230 kg/m3" 299,8*0,230</t>
  </si>
  <si>
    <t>41</t>
  </si>
  <si>
    <t>567543121</t>
  </si>
  <si>
    <t>Recyklace podkladu za studena na místě-promísení s cementem, zeolitem, minerály tl přes 250 do 300 mm pl přes 1000 do 3000 m2</t>
  </si>
  <si>
    <t>1867775545</t>
  </si>
  <si>
    <t>Recyklace podkladní vrstvy za studena na místě promísení rozpojené směsi s cementem a přísadami na bázi zeolitu a minerálů (materiál ve specifikaci) s rozhrnutím, zhutněním a vlhčením plochy přes 1 000 do 3 000 m2, tloušťky po zhutnění přes 250 do 300 mm</t>
  </si>
  <si>
    <t>https://podminky.urs.cz/item/CS_URS_2024_01/567543121</t>
  </si>
  <si>
    <t>42</t>
  </si>
  <si>
    <t>58530170</t>
  </si>
  <si>
    <t>vápno nehašené CL 90-Q pro úpravu zemin standardní</t>
  </si>
  <si>
    <t>-1081227698</t>
  </si>
  <si>
    <t>"4% = 92 kg/m3" 1130,7*0,3*0,092</t>
  </si>
  <si>
    <t>43</t>
  </si>
  <si>
    <t>567551111</t>
  </si>
  <si>
    <t>Recyklace podkladu za studena na místě - rozpojení a reprofilace tl přes 300 do 350 mm do 1000 m2</t>
  </si>
  <si>
    <t>-439373018</t>
  </si>
  <si>
    <t>Recyklace podkladní vrstvy za studena na místě rozpojení a reprofilace podkladu s hutněním plochy do 1 000 m2, tloušťky přes 300 do 350 mm</t>
  </si>
  <si>
    <t>https://podminky.urs.cz/item/CS_URS_2024_01/567551111</t>
  </si>
  <si>
    <t>"viz. Tabulka kubatur D.1.1.2.6." 761,0</t>
  </si>
  <si>
    <t>44</t>
  </si>
  <si>
    <t>569841111</t>
  </si>
  <si>
    <t>Zpevnění krajnic štěrkodrtí tl 120 mm</t>
  </si>
  <si>
    <t>-535825816</t>
  </si>
  <si>
    <t>Zpevnění krajnic nebo komunikací pro pěší s rozprostřením a zhutněním, po zhutnění štěrkodrtí tl. 120 mm</t>
  </si>
  <si>
    <t>https://podminky.urs.cz/item/CS_URS_2024_01/569841111</t>
  </si>
  <si>
    <t>"vymělčení drenáže na KÚ = náhrada krajnice" 5,0*0,5</t>
  </si>
  <si>
    <t>"viz. Vzorový řez D.1.1.2.1." 234,09*0,5*2</t>
  </si>
  <si>
    <t>45</t>
  </si>
  <si>
    <t>573111113</t>
  </si>
  <si>
    <t>Postřik živičný infiltrační s posypem z asfaltu množství 1,5 kg/m2</t>
  </si>
  <si>
    <t>-107933805</t>
  </si>
  <si>
    <t>Postřik infiltrační PI z asfaltu silničního s posypem kamenivem, v množství 1,50 kg/m2</t>
  </si>
  <si>
    <t>https://podminky.urs.cz/item/CS_URS_2024_01/573111113</t>
  </si>
  <si>
    <t>"viz. Vzorový řez D.1.1.2.1." 234,09*3,86</t>
  </si>
  <si>
    <t>46</t>
  </si>
  <si>
    <t>573211112</t>
  </si>
  <si>
    <t>Postřik živičný spojovací z asfaltu v množství 0,70 kg/m2</t>
  </si>
  <si>
    <t>984838199</t>
  </si>
  <si>
    <t>Postřik spojovací PS bez posypu kamenivem z asfaltu silničního, v množství 0,70 kg/m2</t>
  </si>
  <si>
    <t>https://podminky.urs.cz/item/CS_URS_2024_01/573211112</t>
  </si>
  <si>
    <t>"viz. Vzorový řez D.1.1.2.1." 234,09*3,62</t>
  </si>
  <si>
    <t>47</t>
  </si>
  <si>
    <t>577134221</t>
  </si>
  <si>
    <t>Asfaltový beton vrstva obrusná ACO 11 (ABS) tř. II tl 40 mm š přes 3 m z nemodifikovaného asfaltu</t>
  </si>
  <si>
    <t>924076439</t>
  </si>
  <si>
    <t>Asfaltový beton vrstva obrusná ACO 11 (ABS) s rozprostřením a se zhutněním z nemodifikovaného asfaltu v pruhu šířky přes 3 m tř. II, po zhutnění tl. 40 mm</t>
  </si>
  <si>
    <t>https://podminky.urs.cz/item/CS_URS_2024_01/577134221</t>
  </si>
  <si>
    <t>"viz. Vzorový řez D.1.1.2.1." 234,09*3,56</t>
  </si>
  <si>
    <t>48</t>
  </si>
  <si>
    <t>599142111</t>
  </si>
  <si>
    <t>Úprava zálivky dilatačních nebo pracovních spár v cementobetonovém krytu hl do 40 mm š přes 20 do 40 mm</t>
  </si>
  <si>
    <t>-1350926168</t>
  </si>
  <si>
    <t>Úprava zálivky dilatačních nebo pracovních spár v cementobetonovém krytu, hloubky do 40 mm, šířky přes 20 do 40 mm</t>
  </si>
  <si>
    <t>https://podminky.urs.cz/item/CS_URS_2024_01/599142111</t>
  </si>
  <si>
    <t>"ZÚ+KÚ - viz. D.1.1.2.1." 28+3,5</t>
  </si>
  <si>
    <t>Trubní vedení</t>
  </si>
  <si>
    <t>49</t>
  </si>
  <si>
    <t>895641111</t>
  </si>
  <si>
    <t>Zřízení drenážní vyústě z betonových prefabrikátů dvoudílné</t>
  </si>
  <si>
    <t>-1744886104</t>
  </si>
  <si>
    <t>Zřízení drenážní výustě typové z betonových prefabrikovaných dílců dvoudílné</t>
  </si>
  <si>
    <t>https://podminky.urs.cz/item/CS_URS_2024_01/895641111</t>
  </si>
  <si>
    <t>"na KÚ - viz. B.9. + D.1.1.2.2." 1</t>
  </si>
  <si>
    <t>50</t>
  </si>
  <si>
    <t>59299014-R</t>
  </si>
  <si>
    <t>Drenážní výusť prefabrikovaná</t>
  </si>
  <si>
    <t>ks</t>
  </si>
  <si>
    <t>969954820</t>
  </si>
  <si>
    <t>51</t>
  </si>
  <si>
    <t>899999003-R</t>
  </si>
  <si>
    <t xml:space="preserve">M+D dělené kabelové chráničky PE 110 </t>
  </si>
  <si>
    <t>361884821</t>
  </si>
  <si>
    <t>M+D dělené kabelové chráničky PE 110</t>
  </si>
  <si>
    <t>52</t>
  </si>
  <si>
    <t>899999005-R</t>
  </si>
  <si>
    <t>Rezervní trubka PE 110 mm</t>
  </si>
  <si>
    <t>956619900</t>
  </si>
  <si>
    <t>Poznámka k položce:_x000D_
Osazení rezervní chráničky PE D 110 se zatahovacím lankem, na koncích zaslepena a opatřena minimarkery.</t>
  </si>
  <si>
    <t>Ostatní konstrukce a práce, bourání</t>
  </si>
  <si>
    <t>53</t>
  </si>
  <si>
    <t>912211111</t>
  </si>
  <si>
    <t>Montáž směrového sloupku silničního plastového prosté uložení bez betonového základu</t>
  </si>
  <si>
    <t>-1152643611</t>
  </si>
  <si>
    <t>Montáž směrového sloupku plastového s odrazkou prostým uložením bez betonového základu silničního</t>
  </si>
  <si>
    <t>https://podminky.urs.cz/item/CS_URS_2024_01/912211111</t>
  </si>
  <si>
    <t>"ZÚ - viz. D.1.1.2.1." 2</t>
  </si>
  <si>
    <t>54</t>
  </si>
  <si>
    <t>40445158</t>
  </si>
  <si>
    <t>sloupek směrový silniční plastový 1,2m</t>
  </si>
  <si>
    <t>729218698</t>
  </si>
  <si>
    <t>55</t>
  </si>
  <si>
    <t>914111111</t>
  </si>
  <si>
    <t>Montáž svislé dopravní značky do velikosti 1 m2 objímkami na sloupek nebo konzolu</t>
  </si>
  <si>
    <t>-1469873749</t>
  </si>
  <si>
    <t>Montáž svislé dopravní značky základní velikosti do 1 m2 objímkami na sloupky nebo konzoly</t>
  </si>
  <si>
    <t>https://podminky.urs.cz/item/CS_URS_2024_01/914111111</t>
  </si>
  <si>
    <t>56</t>
  </si>
  <si>
    <t>40445615</t>
  </si>
  <si>
    <t>značky upravující přednost P6 700mm</t>
  </si>
  <si>
    <t>-1077773510</t>
  </si>
  <si>
    <t>57</t>
  </si>
  <si>
    <t>40445620</t>
  </si>
  <si>
    <t>zákazové, příkazové dopravní značky B1-B34, C1-15 700mm</t>
  </si>
  <si>
    <t>662504980</t>
  </si>
  <si>
    <t>Poznámka k položce:_x000D_
B20a</t>
  </si>
  <si>
    <t>58</t>
  </si>
  <si>
    <t>914511111</t>
  </si>
  <si>
    <t>Montáž sloupku dopravních značek délky do 3,5 m s betonovým základem</t>
  </si>
  <si>
    <t>-1528476479</t>
  </si>
  <si>
    <t>Montáž sloupku dopravních značek délky do 3,5 m do betonového základu</t>
  </si>
  <si>
    <t>https://podminky.urs.cz/item/CS_URS_2024_01/914511111</t>
  </si>
  <si>
    <t>59</t>
  </si>
  <si>
    <t>40445225</t>
  </si>
  <si>
    <t>sloupek pro dopravní značku Zn D 60mm v 3,5m</t>
  </si>
  <si>
    <t>-472506771</t>
  </si>
  <si>
    <t>60</t>
  </si>
  <si>
    <t>915121111</t>
  </si>
  <si>
    <t>Vodorovné dopravní značení vodící čáry souvislé š 250 mm základní bílá barva</t>
  </si>
  <si>
    <t>1086632272</t>
  </si>
  <si>
    <t>Vodorovné dopravní značení stříkané barvou vodící čára bílá šířky 250 mm souvislá základní</t>
  </si>
  <si>
    <t>https://podminky.urs.cz/item/CS_URS_2024_01/915121111</t>
  </si>
  <si>
    <t>"ZÚ - viz. D.1.1.2.1." 28,0</t>
  </si>
  <si>
    <t>61</t>
  </si>
  <si>
    <t>915611111</t>
  </si>
  <si>
    <t>Předznačení vodorovného liniového značení</t>
  </si>
  <si>
    <t>-627939745</t>
  </si>
  <si>
    <t>Předznačení pro vodorovné značení stříkané barvou nebo prováděné z nátěrových hmot liniové dělicí čáry, vodicí proužky</t>
  </si>
  <si>
    <t>https://podminky.urs.cz/item/CS_URS_2024_01/915611111</t>
  </si>
  <si>
    <t>62</t>
  </si>
  <si>
    <t>916131213</t>
  </si>
  <si>
    <t>Osazení silničního obrubníku betonového stojatého s boční opěrou do lože z betonu prostého</t>
  </si>
  <si>
    <t>-81833074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</si>
  <si>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</si>
  <si>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</si>
  <si>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"sjezdy - viz. D.1.1.2.1. + Příčné řezy D.1.1.2.3." 10+10+10+10+5,7</t>
  </si>
  <si>
    <t>63</t>
  </si>
  <si>
    <t>59217031</t>
  </si>
  <si>
    <t>obrubník silniční betonový 1000x150x250mm</t>
  </si>
  <si>
    <t>-623763184</t>
  </si>
  <si>
    <t>45,7*1,02 'Přepočtené koeficientem množství</t>
  </si>
  <si>
    <t>64</t>
  </si>
  <si>
    <t>919735111</t>
  </si>
  <si>
    <t>Řezání stávajícího živičného krytu hl do 50 mm</t>
  </si>
  <si>
    <t>-88189013</t>
  </si>
  <si>
    <t>Řezání stávajícího živičného krytu nebo podkladu hloubky do 50 mm</t>
  </si>
  <si>
    <t>https://podminky.urs.cz/item/CS_URS_2024_01/919735111</t>
  </si>
  <si>
    <t>998</t>
  </si>
  <si>
    <t>Přesun hmot</t>
  </si>
  <si>
    <t>65</t>
  </si>
  <si>
    <t>998225111</t>
  </si>
  <si>
    <t>Přesun hmot pro pozemní komunikace s krytem z kamene, monolitickým betonovým nebo živičným</t>
  </si>
  <si>
    <t>-269300617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</si>
  <si>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</si>
  <si>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</si>
  <si>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SO-102 - Rámový propustek</t>
  </si>
  <si>
    <t xml:space="preserve">    3 - Svislé a kompletní konstrukce</t>
  </si>
  <si>
    <t xml:space="preserve">    997 - Přesun sutě</t>
  </si>
  <si>
    <t>PSV - Práce a dodávky PSV</t>
  </si>
  <si>
    <t xml:space="preserve">    711 - Izolace proti vodě, vlhkosti a plynům</t>
  </si>
  <si>
    <t xml:space="preserve">    767 - Konstrukce zámečnické</t>
  </si>
  <si>
    <t>-1779582930</t>
  </si>
  <si>
    <t>"viz. B.1.i)" 9</t>
  </si>
  <si>
    <t>112101102</t>
  </si>
  <si>
    <t>Odstranění stromů listnatých průměru kmene přes 300 do 500 mm</t>
  </si>
  <si>
    <t>-1401078847</t>
  </si>
  <si>
    <t>Odstranění stromů s odřezáním kmene a s odvětvením listnatých, průměru kmene přes 300 do 500 mm</t>
  </si>
  <si>
    <t>https://podminky.urs.cz/item/CS_URS_2024_01/112101102</t>
  </si>
  <si>
    <t>"viz. B.1.i)" 5</t>
  </si>
  <si>
    <t>112101103</t>
  </si>
  <si>
    <t>Odstranění stromů listnatých průměru kmene přes 500 do 700 mm</t>
  </si>
  <si>
    <t>-2036050159</t>
  </si>
  <si>
    <t>Odstranění stromů s odřezáním kmene a s odvětvením listnatých, průměru kmene přes 500 do 700 mm</t>
  </si>
  <si>
    <t>https://podminky.urs.cz/item/CS_URS_2024_01/112101103</t>
  </si>
  <si>
    <t>"viz. B.1.i)" 1</t>
  </si>
  <si>
    <t>1823515845</t>
  </si>
  <si>
    <t>112155221</t>
  </si>
  <si>
    <t>Štěpkování solitérních stromků a větví průměru kmene přes 300 do 500 mm s naložením</t>
  </si>
  <si>
    <t>-253880998</t>
  </si>
  <si>
    <t>Štěpkování s naložením na dopravní prostředek a odvozem do 20 km stromků a větví solitérů, průměru kmene přes 300 do 500 mm</t>
  </si>
  <si>
    <t>https://podminky.urs.cz/item/CS_URS_2024_01/112155221</t>
  </si>
  <si>
    <t>112155225</t>
  </si>
  <si>
    <t>Štěpkování solitérních stromků a větví průměru kmene přes 500 do 700 mm s naložením</t>
  </si>
  <si>
    <t>-1897513304</t>
  </si>
  <si>
    <t>Štěpkování s naložením na dopravní prostředek a odvozem do 20 km stromků a větví solitérů, průměru kmene přes 500 do 700 mm</t>
  </si>
  <si>
    <t>https://podminky.urs.cz/item/CS_URS_2024_01/112155225</t>
  </si>
  <si>
    <t>2020969532</t>
  </si>
  <si>
    <t>1448018776</t>
  </si>
  <si>
    <t>112251103</t>
  </si>
  <si>
    <t>Odstranění pařezů průměru přes 500 do 700 mm</t>
  </si>
  <si>
    <t>-1616635143</t>
  </si>
  <si>
    <t>Odstranění pařezů strojně s jejich vykopáním nebo vytrháním průměru přes 500 do 700 mm</t>
  </si>
  <si>
    <t>https://podminky.urs.cz/item/CS_URS_2024_01/112251103</t>
  </si>
  <si>
    <t>115001105</t>
  </si>
  <si>
    <t>Převedení vody potrubím DN přes 300 do 600</t>
  </si>
  <si>
    <t>-502637256</t>
  </si>
  <si>
    <t>Převedení vody potrubím průměru DN přes 300 do 600</t>
  </si>
  <si>
    <t>https://podminky.urs.cz/item/CS_URS_2024_01/115001105</t>
  </si>
  <si>
    <t>"DN 500 - viz. B.8.1.b)" 35,0</t>
  </si>
  <si>
    <t>115101201</t>
  </si>
  <si>
    <t>Čerpání vody na dopravní výšku do 10 m průměrný přítok do 500 l/min</t>
  </si>
  <si>
    <t>hod</t>
  </si>
  <si>
    <t>-1063658331</t>
  </si>
  <si>
    <t>Čerpání vody na dopravní výšku do 10 m s uvažovaným průměrným přítokem do 500 l/min</t>
  </si>
  <si>
    <t>https://podminky.urs.cz/item/CS_URS_2024_01/115101201</t>
  </si>
  <si>
    <t>122251101</t>
  </si>
  <si>
    <t>Odkopávky a prokopávky nezapažené v hornině třídy těžitelnosti I skupiny 3 objem do 20 m3 strojně</t>
  </si>
  <si>
    <t>866466495</t>
  </si>
  <si>
    <t>Odkopávky a prokopávky nezapažené strojně v hornině třídy těžitelnosti I skupiny 3 do 20 m3</t>
  </si>
  <si>
    <t>https://podminky.urs.cz/item/CS_URS_2024_01/122251101</t>
  </si>
  <si>
    <t>"zrušení zajímkování" 2*3,0*2,05*1,05</t>
  </si>
  <si>
    <t>131251103</t>
  </si>
  <si>
    <t>Hloubení jam nezapažených v hornině třídy těžitelnosti I skupiny 3 objem do 100 m3 strojně</t>
  </si>
  <si>
    <t>-108175294</t>
  </si>
  <si>
    <t>Hloubení nezapažených jam a zářezů strojně s urovnáním dna do předepsaného profilu a spádu v hornině třídy těžitelnosti I skupiny 3 přes 50 do 100 m3</t>
  </si>
  <si>
    <t>https://podminky.urs.cz/item/CS_URS_2024_01/131251103</t>
  </si>
  <si>
    <t>"předpolí + práh na vtoku - viz. D1.1.2.4." 2,1*6,6*1,0</t>
  </si>
  <si>
    <t>"předpolí + práh na výtoku - viz. D1.1.2.4." 3,72*6,6*0,5</t>
  </si>
  <si>
    <t>"rámy - viz. D1.1.2.4." 7,0*4,2*1,85</t>
  </si>
  <si>
    <t>132251101</t>
  </si>
  <si>
    <t>Hloubení rýh nezapažených š do 800 mm v hornině třídy těžitelnosti I skupiny 3 objem do 20 m3 strojně</t>
  </si>
  <si>
    <t>-761521768</t>
  </si>
  <si>
    <t>Hloubení nezapažených rýh šířky do 800 mm strojně s urovnáním dna do předepsaného profilu a spádu v hornině třídy těžitelnosti I skupiny 3 do 20 m3</t>
  </si>
  <si>
    <t>https://podminky.urs.cz/item/CS_URS_2024_01/132251101</t>
  </si>
  <si>
    <t>"práh na výtoku - viz. D1.1.2.4. (spodek)" 0,6*6,4*0,4</t>
  </si>
  <si>
    <t>132254203</t>
  </si>
  <si>
    <t>Hloubení zapažených rýh š do 2000 mm v hornině třídy těžitelnosti I skupiny 3 objem do 100 m3</t>
  </si>
  <si>
    <t>-1307681644</t>
  </si>
  <si>
    <t>Hloubení zapažených rýh šířky přes 800 do 2 000 mm strojně s urovnáním dna do předepsaného profilu a spádu v hornině třídy těžitelnosti I skupiny 3 přes 50 do 100 m3</t>
  </si>
  <si>
    <t>https://podminky.urs.cz/item/CS_URS_2024_01/132254203</t>
  </si>
  <si>
    <t>"čela - viz. D.1.1.2.4." (8,54+8,35)*1,5*2,1</t>
  </si>
  <si>
    <t>151101102</t>
  </si>
  <si>
    <t>Zřízení příložného pažení a rozepření stěn rýh hl přes 2 do 4 m</t>
  </si>
  <si>
    <t>-568275311</t>
  </si>
  <si>
    <t>Zřízení pažení a rozepření stěn rýh pro podzemní vedení příložné pro jakoukoliv mezerovitost, hloubky přes 2 do 4 m</t>
  </si>
  <si>
    <t>https://podminky.urs.cz/item/CS_URS_2024_01/151101102</t>
  </si>
  <si>
    <t>"čela - viz. D.1.1.2.4." (8,54+1,5)*2*2,1+(8,35+1,5)*2*2,1</t>
  </si>
  <si>
    <t>151101112</t>
  </si>
  <si>
    <t>Odstranění příložného pažení a rozepření stěn rýh hl přes 2 do 4 m</t>
  </si>
  <si>
    <t>644933158</t>
  </si>
  <si>
    <t>Odstranění pažení a rozepření stěn rýh pro podzemní vedení s uložením materiálu na vzdálenost do 3 m od kraje výkopu příložné, hloubky přes 2 do 4 m</t>
  </si>
  <si>
    <t>https://podminky.urs.cz/item/CS_URS_2024_01/151101112</t>
  </si>
  <si>
    <t>-1211035198</t>
  </si>
  <si>
    <t>1009002920</t>
  </si>
  <si>
    <t>162201423</t>
  </si>
  <si>
    <t>Vodorovné přemístění pařezů do 1 km D přes 500 do 700 mm</t>
  </si>
  <si>
    <t>-601725840</t>
  </si>
  <si>
    <t>Vodorovné přemístění větví, kmenů nebo pařezů s naložením, složením a dopravou do 1000 m pařezů kmenů, průměru přes 500 do 700 mm</t>
  </si>
  <si>
    <t>https://podminky.urs.cz/item/CS_URS_2024_01/162201423</t>
  </si>
  <si>
    <t>1527866519</t>
  </si>
  <si>
    <t>14*9</t>
  </si>
  <si>
    <t>1031385767</t>
  </si>
  <si>
    <t>14*5</t>
  </si>
  <si>
    <t>162301973</t>
  </si>
  <si>
    <t>Příplatek k vodorovnému přemístění pařezů D přes 500 do 700 mm ZKD 1 km</t>
  </si>
  <si>
    <t>1076836532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</si>
  <si>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</si>
  <si>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https://podminky.urs.cz/item/CS_URS_2024_01/162301973</t>
  </si>
  <si>
    <t>14*1</t>
  </si>
  <si>
    <t>-1497793093</t>
  </si>
  <si>
    <t>"přebytečná zemina" 80,5+1,5+53,2-(66,1-10,7)</t>
  </si>
  <si>
    <t>-3690222</t>
  </si>
  <si>
    <t>5*79,8</t>
  </si>
  <si>
    <t>167151101</t>
  </si>
  <si>
    <t>Nakládání výkopku z hornin třídy těžitelnosti I skupiny 1 až 3 do 100 m3</t>
  </si>
  <si>
    <t>1866862235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</si>
  <si>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</si>
  <si>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</si>
  <si>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171153101</t>
  </si>
  <si>
    <t>Zemní hrázky melioračních kanálů z horniny třídy těžitelnosti I a II skupiny 1 až 4</t>
  </si>
  <si>
    <t>445686981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</si>
  <si>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</si>
  <si>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https://podminky.urs.cz/item/CS_URS_2024_01/171153101</t>
  </si>
  <si>
    <t>"zajímkování - viz. B.8.1.b)" 2*3,0*2,05*1,05</t>
  </si>
  <si>
    <t>559281636</t>
  </si>
  <si>
    <t>"přebytečná zemina" 79,8*1,8</t>
  </si>
  <si>
    <t>1460375146</t>
  </si>
  <si>
    <t>"pařezy" 9*0,050+5*0,100+1*0,300</t>
  </si>
  <si>
    <t>-379788122</t>
  </si>
  <si>
    <t>"přebytečná zemina" 79,8</t>
  </si>
  <si>
    <t>174151101</t>
  </si>
  <si>
    <t>Zásyp jam, šachet rýh nebo kolem objektů sypaninou se zhutněním</t>
  </si>
  <si>
    <t>1366709219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</si>
  <si>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</si>
  <si>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</si>
  <si>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Poznámka k položce:_x000D_
Na zásyp rámového propustku nepropustnou zeminou (10,7 m3) bude použita jílovitá zemina z výkopu drenáže v SO-101.</t>
  </si>
  <si>
    <t>"čela - viz. D.1.1.2.4." (8,54+8,35)*1,0*2,1+0,5*1,0*(2,9+3,28)</t>
  </si>
  <si>
    <t>"rámy - viz. D1.1.2.4. (zemina)" 7,0*1,6*0,75*2</t>
  </si>
  <si>
    <t>"rámy - viz. D1.1.2.4. (nepropustná zemina)" 7,0*0,9*0,85*2</t>
  </si>
  <si>
    <t>273313811</t>
  </si>
  <si>
    <t>Základové desky z betonu tř. C 25/30</t>
  </si>
  <si>
    <t>-876054108</t>
  </si>
  <si>
    <t>Základy z betonu prostého desky z betonu kamenem neprokládaného tř. C 25/30</t>
  </si>
  <si>
    <t>https://podminky.urs.cz/item/CS_URS_2024_01/273313811</t>
  </si>
  <si>
    <t>Poznámka k položce:_x000D_
- betonáž přímo do výjkopu bez bednění (+3,5%)</t>
  </si>
  <si>
    <t>"práh na výtoku - viz. D1.1.2.4." 6,4*0,5*0,1*1,035</t>
  </si>
  <si>
    <t>"čela - viz. D.1.1.2.4." (7,94+7,75)*0,7*0,15</t>
  </si>
  <si>
    <t>"rámy - viz. D1.1.2.4." 7,0*2,45*0,15+(0,5*0,8+0,4*0,45)*2,45</t>
  </si>
  <si>
    <t>273322511</t>
  </si>
  <si>
    <t>Základové desky ze ŽB se zvýšenými nároky na prostředí tř. C 25/30</t>
  </si>
  <si>
    <t>1149788516</t>
  </si>
  <si>
    <t>Základy z betonu železového (bez výztuže) desky z betonu se zvýšenými nároky na prostředí tř. C 25/30</t>
  </si>
  <si>
    <t>https://podminky.urs.cz/item/CS_URS_2024_01/273322511</t>
  </si>
  <si>
    <t>"rámy - viz. D1.1.2.4." 7,0*2,3*0,2</t>
  </si>
  <si>
    <t>273351121</t>
  </si>
  <si>
    <t>Zřízení bednění základových desek</t>
  </si>
  <si>
    <t>900208351</t>
  </si>
  <si>
    <t>Bednění základů desek zřízení</t>
  </si>
  <si>
    <t>https://podminky.urs.cz/item/CS_URS_2024_01/273351121</t>
  </si>
  <si>
    <t>"čela - viz. D.1.1.2.4." (7,94+0,7)*2*0,15+(7,75+0,7)*2*0,15</t>
  </si>
  <si>
    <t>"rámy - viz. D1.1.2.4." 7,0*2*0,2</t>
  </si>
  <si>
    <t>273351122</t>
  </si>
  <si>
    <t>Odstranění bednění základových desek</t>
  </si>
  <si>
    <t>103301520</t>
  </si>
  <si>
    <t>Bednění základů desek odstranění</t>
  </si>
  <si>
    <t>https://podminky.urs.cz/item/CS_URS_2024_01/273351122</t>
  </si>
  <si>
    <t>273361413</t>
  </si>
  <si>
    <t>Výztuž základových desek ze svařovaných sítí přes 6 kg/m2</t>
  </si>
  <si>
    <t>1140291898</t>
  </si>
  <si>
    <t>Výztuž základových konstrukcí desek ze svařovaných sítí, hmotnosti přes 6 kg/m2</t>
  </si>
  <si>
    <t>https://podminky.urs.cz/item/CS_URS_2024_01/273361413</t>
  </si>
  <si>
    <t>"rámy - viz. D1.1.2.4." 2*6,9*2,2*7,9*0,001</t>
  </si>
  <si>
    <t>274322511</t>
  </si>
  <si>
    <t>Základové pasy ze ŽB se zvýšenými nároky na prostředí tř. C 25/30</t>
  </si>
  <si>
    <t>808021398</t>
  </si>
  <si>
    <t>Základy z betonu železového (bez výztuže) pasy z betonu se zvýšenými nároky na prostředí tř. C 25/30</t>
  </si>
  <si>
    <t>https://podminky.urs.cz/item/CS_URS_2024_01/274322511</t>
  </si>
  <si>
    <t>Poznámka k položce:_x000D_
C 25/30 XA1</t>
  </si>
  <si>
    <t>"práh na výtoku - viz. D1.1.2.4." 6,4*0,3*1,3</t>
  </si>
  <si>
    <t>"čela - viz. D.1.1.2.4." (7,54*2,75+7,35*3,13)*0,5-1,9*1,4*0,5*2</t>
  </si>
  <si>
    <t>274351121</t>
  </si>
  <si>
    <t>Zřízení bednění základových pasů rovného</t>
  </si>
  <si>
    <t>-887444062</t>
  </si>
  <si>
    <t>Bednění základů pasů rovné zřízení</t>
  </si>
  <si>
    <t>https://podminky.urs.cz/item/CS_URS_2024_01/274351121</t>
  </si>
  <si>
    <t>"práh na výtoku - viz. D1.1.2.4." 6,4*2*1,3+0,3*1,4*2</t>
  </si>
  <si>
    <t>"čela - viz. D.1.1.2.4." (7,54+0,5)*2*2,75+(7,35+0,5)*2*3,13-1,9*1,4*2*2</t>
  </si>
  <si>
    <t>274351122</t>
  </si>
  <si>
    <t>Odstranění bednění základových pasů rovného</t>
  </si>
  <si>
    <t>1993538365</t>
  </si>
  <si>
    <t>Bednění základů pasů rovné odstranění</t>
  </si>
  <si>
    <t>https://podminky.urs.cz/item/CS_URS_2024_01/274351122</t>
  </si>
  <si>
    <t>274362021</t>
  </si>
  <si>
    <t>Výztuž základových pasů svařovanými sítěmi Kari</t>
  </si>
  <si>
    <t>1507551487</t>
  </si>
  <si>
    <t>Výztuž základů pasů ze svařovaných sítí z drátů typu KARI</t>
  </si>
  <si>
    <t>https://podminky.urs.cz/item/CS_URS_2024_01/274362021</t>
  </si>
  <si>
    <t>"práh na výtoku - viz. D1.1.2.4." 11,1*7,9*0,001</t>
  </si>
  <si>
    <t>"čela - viz. D.1.1.2.4." (59,8+62,1)*7,9*0,001</t>
  </si>
  <si>
    <t>Svislé a kompletní konstrukce</t>
  </si>
  <si>
    <t>389121112</t>
  </si>
  <si>
    <t>Osazení dílců rámové konstrukce propustků a podchodů hmotnosti do 10 t</t>
  </si>
  <si>
    <t>690090133</t>
  </si>
  <si>
    <t>Osazení dílců rámové konstrukce propustků a podchodů hmotnosti jednotlivě přes 5 do 10 t</t>
  </si>
  <si>
    <t>https://podminky.urs.cz/item/CS_URS_2024_01/389121112</t>
  </si>
  <si>
    <t>"rámy - viz. D1.1.2.4." 4</t>
  </si>
  <si>
    <t>59383452</t>
  </si>
  <si>
    <t>propust rámová 1,00x1,50/2,00m</t>
  </si>
  <si>
    <t>-64403751</t>
  </si>
  <si>
    <t>421351112</t>
  </si>
  <si>
    <t>Bednění boků přechodové desky konstrukcí mostů - zřízení</t>
  </si>
  <si>
    <t>-268945404</t>
  </si>
  <si>
    <t>Bednění deskových konstrukcí mostů z betonu železového nebo předpjatého zřízení boků přechodové desky</t>
  </si>
  <si>
    <t>https://podminky.urs.cz/item/CS_URS_2024_01/421351112</t>
  </si>
  <si>
    <t>"vyrovnávací vrstva rámy - viz. D.1.1.2.4." 7,0*0,1*2</t>
  </si>
  <si>
    <t>421351212</t>
  </si>
  <si>
    <t>Bednění boků přechodové desky konstrukcí mostů - odstranění</t>
  </si>
  <si>
    <t>1729309275</t>
  </si>
  <si>
    <t>Bednění deskových konstrukcí mostů z betonu železového nebo předpjatého odstranění boků přechodové desky</t>
  </si>
  <si>
    <t>https://podminky.urs.cz/item/CS_URS_2024_01/421351212</t>
  </si>
  <si>
    <t>421361412</t>
  </si>
  <si>
    <t>Výztuž mostních desek ze svařovaných sítí nad 4 kg/m2</t>
  </si>
  <si>
    <t>991242152</t>
  </si>
  <si>
    <t>Výztuž deskových konstrukcí ze svařovaných sítí přes 4 kg/m2</t>
  </si>
  <si>
    <t>https://podminky.urs.cz/item/CS_URS_2024_01/421361412</t>
  </si>
  <si>
    <t>"vyrovnávací vrstva rámy - viz. D.1.1.2.4." 6,9*1,8*7,9*0,001</t>
  </si>
  <si>
    <t>451316113</t>
  </si>
  <si>
    <t>Podklad pod dlažbu z betonu prostého se zvýšenými nároky na prostředí C 25/30 tl přes 150 do 200 mm</t>
  </si>
  <si>
    <t>1771823080</t>
  </si>
  <si>
    <t>Podklad pod dlažbu z betonu prostého se zvýšenými nároky na prostředí tř. C 25/30 tl. přes 150 do 200 mm</t>
  </si>
  <si>
    <t>https://podminky.urs.cz/item/CS_URS_2024_01/451316113</t>
  </si>
  <si>
    <t>"předpolí + práh na výtoku - viz. D1.1.2.4." 3,0*6,6</t>
  </si>
  <si>
    <t>457311117</t>
  </si>
  <si>
    <t>Vyrovnávací nebo spádový beton C 25/30 včetně úpravy povrchu</t>
  </si>
  <si>
    <t>1431723181</t>
  </si>
  <si>
    <t>Vyrovnávací nebo spádový beton včetně úpravy povrchu C 25/30</t>
  </si>
  <si>
    <t>https://podminky.urs.cz/item/CS_URS_2024_01/457311117</t>
  </si>
  <si>
    <t>"vyrovnávací vrstva rámy - viz. D1.1.2.4." 7,0*1,9*0,1</t>
  </si>
  <si>
    <t>463212111</t>
  </si>
  <si>
    <t>Rovnanina z lomového kamene upraveného s vyklínováním spár úlomky kamene</t>
  </si>
  <si>
    <t>970919048</t>
  </si>
  <si>
    <t>Rovnanina z lomového kamene upraveného, tříděného jakékoliv tloušťky rovnaniny s vyklínováním spár a dutin úlomky kamene</t>
  </si>
  <si>
    <t>https://podminky.urs.cz/item/CS_URS_2024_01/463212111</t>
  </si>
  <si>
    <t>"předpolí na vtoku - viz. D1.1.2.4. (zrno 250 kg)" 1,3*6,6*1,0</t>
  </si>
  <si>
    <t>"práh na vtoku - viz. D1.1.2.4. (zrno 500 kg)" 0,8*6,6*1,0</t>
  </si>
  <si>
    <t>"předpolí na výtoku - viz. D1.1.2.4. (zrno 200 kg)" 0,42*6,6*1,3</t>
  </si>
  <si>
    <t>463212191</t>
  </si>
  <si>
    <t>Příplatek za vypracováni líce rovnaniny</t>
  </si>
  <si>
    <t>1765372292</t>
  </si>
  <si>
    <t>Rovnanina z lomového kamene upraveného, tříděného Příplatek k cenám za vypracování líce</t>
  </si>
  <si>
    <t>https://podminky.urs.cz/item/CS_URS_2024_01/463212191</t>
  </si>
  <si>
    <t>"předpolí na vtoku - viz. D1.1.2.4. (zrno 250 kg)" 1,3*6,6</t>
  </si>
  <si>
    <t>"práh na vtoku - viz. D1.1.2.4. (zrno 500 kg)" 0,8*6,6</t>
  </si>
  <si>
    <t>465513327</t>
  </si>
  <si>
    <t>Dlažba z lomového kamene na cementovou maltu s vyspárováním tl 300 mm pro hráze</t>
  </si>
  <si>
    <t>-1608856940</t>
  </si>
  <si>
    <t>Dlažba z lomového kamene lomařsky upraveného na cementovou maltu, s vyspárováním cementovou maltou, tl. kamene 300 mm</t>
  </si>
  <si>
    <t>https://podminky.urs.cz/item/CS_URS_2024_01/465513327</t>
  </si>
  <si>
    <t>966008113</t>
  </si>
  <si>
    <t>Bourání trubního propustku DN přes 500 do 800</t>
  </si>
  <si>
    <t>-1649966193</t>
  </si>
  <si>
    <t>Bourání trubního propustku s odklizením a uložením vybouraného materiálu na skládku na vzdálenost do 3 m nebo s naložením na dopravní prostředek z trub betonových nebo železobetonových DN přes 500 do 800 mm</t>
  </si>
  <si>
    <t>https://podminky.urs.cz/item/CS_URS_2024_01/966008113</t>
  </si>
  <si>
    <t>"viz. D.1.1.1.b)" 8,0</t>
  </si>
  <si>
    <t>966008311</t>
  </si>
  <si>
    <t>Bourání čela trubního propustku z betonu železového</t>
  </si>
  <si>
    <t>1548928061</t>
  </si>
  <si>
    <t>Bourání trubního propustku s odklizením a uložením vybouraného materiálu na skládku na vzdálenost do 3 m nebo s naložením na dopravní prostředek čela z betonu železového</t>
  </si>
  <si>
    <t>https://podminky.urs.cz/item/CS_URS_2024_01/966008311</t>
  </si>
  <si>
    <t>2*5,7*0,5*2,5</t>
  </si>
  <si>
    <t>997</t>
  </si>
  <si>
    <t>Přesun sutě</t>
  </si>
  <si>
    <t>997221551</t>
  </si>
  <si>
    <t>Vodorovná doprava suti ze sypkých materiálů do 1 km</t>
  </si>
  <si>
    <t>713156932</t>
  </si>
  <si>
    <t>Vodorovná doprava suti bez naložení, ale se složením a s hrubým urovnáním ze sypkých materiálů, na vzdálenost do 1 km</t>
  </si>
  <si>
    <t>https://podminky.urs.cz/item/CS_URS_2024_01/997221551</t>
  </si>
  <si>
    <t>"čela propustku" 34,2</t>
  </si>
  <si>
    <t>997221559</t>
  </si>
  <si>
    <t>Příplatek ZKD 1 km u vodorovné dopravy suti ze sypkých materiálů</t>
  </si>
  <si>
    <t>983228096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</si>
  <si>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</si>
  <si>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</si>
  <si>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14*34,2</t>
  </si>
  <si>
    <t>997221571</t>
  </si>
  <si>
    <t>Vodorovná doprava vybouraných hmot do 1 km</t>
  </si>
  <si>
    <t>-92570579</t>
  </si>
  <si>
    <t>Vodorovná doprava vybouraných hmot bez naložení, ale se složením a s hrubým urovnáním na vzdálenost do 1 km</t>
  </si>
  <si>
    <t>https://podminky.urs.cz/item/CS_URS_2024_01/997221571</t>
  </si>
  <si>
    <t>"trubka propustku" 16,440</t>
  </si>
  <si>
    <t>997221579</t>
  </si>
  <si>
    <t>Příplatek ZKD 1 km u vodorovné dopravy vybouraných hmot</t>
  </si>
  <si>
    <t>-1672665263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</si>
  <si>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</si>
  <si>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</si>
  <si>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14*16,440</t>
  </si>
  <si>
    <t>997221615</t>
  </si>
  <si>
    <t>Poplatek za uložení na skládce (skládkovné) stavebního odpadu betonového kód odpadu 17 01 01</t>
  </si>
  <si>
    <t>-435461854</t>
  </si>
  <si>
    <t>Poplatek za uložení stavebního odpadu na skládce (skládkovné) z prostého betonu zatříděného do Katalogu odpadů pod kódem 17 01 01</t>
  </si>
  <si>
    <t>https://podminky.urs.cz/item/CS_URS_2024_01/997221615</t>
  </si>
  <si>
    <t>997221625</t>
  </si>
  <si>
    <t>Poplatek za uložení na skládce (skládkovné) stavebního odpadu železobetonového kód odpadu 17 01 01</t>
  </si>
  <si>
    <t>-887645234</t>
  </si>
  <si>
    <t>Poplatek za uložení stavebního odpadu na skládce (skládkovné) z armovaného betonu zatříděného do Katalogu odpadů pod kódem 17 01 01</t>
  </si>
  <si>
    <t>https://podminky.urs.cz/item/CS_URS_2024_01/997221625</t>
  </si>
  <si>
    <t>998214111</t>
  </si>
  <si>
    <t>Přesun hmot pro mosty montované z dílců ŽB nebo předpjatých v do 20 m</t>
  </si>
  <si>
    <t>-1057052221</t>
  </si>
  <si>
    <t>Přesun hmot pro mosty montované z dílců železobetonových nebo předpjatých vodorovná dopravní vzdálenost do 100 m výška mostu do 20 m</t>
  </si>
  <si>
    <t>https://podminky.urs.cz/item/CS_URS_2024_01/998214111</t>
  </si>
  <si>
    <t>PSV</t>
  </si>
  <si>
    <t>Práce a dodávky PSV</t>
  </si>
  <si>
    <t>711</t>
  </si>
  <si>
    <t>Izolace proti vodě, vlhkosti a plynům</t>
  </si>
  <si>
    <t>711311001</t>
  </si>
  <si>
    <t>Provedení hydroizolace mostovek za studena lakem asfaltovým penetračním</t>
  </si>
  <si>
    <t>-746655391</t>
  </si>
  <si>
    <t>Provedení izolace mostovek natěradly a tmely za studena nátěrem lakem asfaltovým penetračním</t>
  </si>
  <si>
    <t>https://podminky.urs.cz/item/CS_URS_2024_01/711311001</t>
  </si>
  <si>
    <t>"rámy - viz. D1.1.2.4." 7,0*(1,5+1,9+1,5)</t>
  </si>
  <si>
    <t>11163150</t>
  </si>
  <si>
    <t>lak penetrační asfaltový</t>
  </si>
  <si>
    <t>930469065</t>
  </si>
  <si>
    <t>34,3*0,00032 'Přepočtené koeficientem množství</t>
  </si>
  <si>
    <t>711321131</t>
  </si>
  <si>
    <t>Provedení hydroizolace mostovek za horka nátěrem asfaltovým</t>
  </si>
  <si>
    <t>525550114</t>
  </si>
  <si>
    <t>Provedení izolace mostovek natěradly a tmely za horka nátěrem asfaltovým</t>
  </si>
  <si>
    <t>https://podminky.urs.cz/item/CS_URS_2024_01/711321131</t>
  </si>
  <si>
    <t>11161332</t>
  </si>
  <si>
    <t>asfalt pro izolaci trub</t>
  </si>
  <si>
    <t>-2009262839</t>
  </si>
  <si>
    <t>34,3*0,00158 'Přepočtené koeficientem množství</t>
  </si>
  <si>
    <t>711341564</t>
  </si>
  <si>
    <t>Provedení hydroizolace mostovek pásy přitavením NAIP</t>
  </si>
  <si>
    <t>1377774126</t>
  </si>
  <si>
    <t>Provedení izolace mostovek pásy přitavením NAIP</t>
  </si>
  <si>
    <t>https://podminky.urs.cz/item/CS_URS_2024_01/711341564</t>
  </si>
  <si>
    <t>62855015</t>
  </si>
  <si>
    <t>pás asfaltový natavitelný modifikovaný SBS s vložkou z polyesterové rohože a hrubozrnným břidličným posypem na horním povrchu pro dopravní stavby tl 5,0mm</t>
  </si>
  <si>
    <t>-1967707175</t>
  </si>
  <si>
    <t>34,3*1,1655 'Přepočtené koeficientem množství</t>
  </si>
  <si>
    <t>66</t>
  </si>
  <si>
    <t>998711101</t>
  </si>
  <si>
    <t>Přesun hmot tonážní pro izolace proti vodě, vlhkosti a plynům v objektech v do 6 m</t>
  </si>
  <si>
    <t>1101714413</t>
  </si>
  <si>
    <t>Přesun hmot pro izolace proti vodě, vlhkosti a plynům stanovený z hmotnosti přesunovaného materiálu vodorovná dopravní vzdálenost do 50 m základní v objektech výšky do 6 m</t>
  </si>
  <si>
    <t>https://podminky.urs.cz/item/CS_URS_2024_01/998711101</t>
  </si>
  <si>
    <t>767</t>
  </si>
  <si>
    <t>Konstrukce zámečnické</t>
  </si>
  <si>
    <t>67</t>
  </si>
  <si>
    <t>767995116</t>
  </si>
  <si>
    <t>Montáž atypických zámečnických konstrukcí hm přes 100 do 250 kg</t>
  </si>
  <si>
    <t>-1170829637</t>
  </si>
  <si>
    <t>Montáž ostatních atypických zámečnických konstrukcí hmotnosti přes 100 do 250 kg</t>
  </si>
  <si>
    <t>https://podminky.urs.cz/item/CS_URS_2024_01/767995116</t>
  </si>
  <si>
    <t>"zábradlí (výtokové čelo) - viz. D.1.1.2.5." 195,9</t>
  </si>
  <si>
    <t>68</t>
  </si>
  <si>
    <t>55399083-R</t>
  </si>
  <si>
    <t>Ocelové zábradlí se svislou výplní z čtvercových trubek v. 1,1 m, dl. 6,26 m žárově pozinkované + nátěr</t>
  </si>
  <si>
    <t>-376131214</t>
  </si>
  <si>
    <t>Poznámka k položce:_x000D_
Povrchová ochrana je navržena v kombinaci metalizací a nátěru:_x000D_
- žárové zinkování ponorem  40 um_x000D_
- základní vrstva epoxidová  80 um_x000D_
- 1. mezivrstva epoxidová se železitou slídou   40 um_x000D_
- vrchní nátěr akryl-polyuretanová hmota        40 um_x000D_
(RAL povrchové vrstvy se uvažuje 6029 - odstín zelené)</t>
  </si>
  <si>
    <t>69</t>
  </si>
  <si>
    <t>998767101</t>
  </si>
  <si>
    <t>Přesun hmot tonážní pro zámečnické konstrukce v objektech v do 6 m</t>
  </si>
  <si>
    <t>1161628504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</si>
  <si>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</si>
  <si>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</si>
  <si>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</si>
  <si>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</si>
  <si>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</si>
  <si>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</si>
  <si>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</si>
  <si>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</si>
  <si>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</si>
  <si>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</si>
  <si>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</si>
  <si>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Zařízení staveniště</t>
  </si>
  <si>
    <t>soubor</t>
  </si>
  <si>
    <t>1024</t>
  </si>
  <si>
    <t>-1886255009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</si>
  <si>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dočasných sjezdů a lávek přes výkopy. Zajištění výkopů zábradlím. Zřízení čistících zón před výjezdem z obvodu staveniště. Zajištění bezpečnosti práce. Ochrana životního prostředí (stromů, porostů a vegetačních ploch dle ČSN 83 9061). Plocha zařízení staveniště 28 m2 bude zpevněna slničními panely a po ukončení stavby bude uvedena do stavu shodného před započetím stavebních prací.</t>
  </si>
  <si>
    <t>031002003</t>
  </si>
  <si>
    <t xml:space="preserve">Provozní vlivy - práce v ochranném pásmu </t>
  </si>
  <si>
    <t>-1587506122</t>
  </si>
  <si>
    <t>Poznámka k položce:_x000D_
- les, komunikace II. tř.</t>
  </si>
  <si>
    <t>031002002</t>
  </si>
  <si>
    <t>Dopravní značení na staveništi</t>
  </si>
  <si>
    <t>-1671367987</t>
  </si>
  <si>
    <t xml:space="preserve">Poznámka k položce:_x000D_
Projednání a zajištění zvláštního užívání komunikací a veřejných ploch, zajištění dopravního značení
 k dopravním omezením, řízení provozu vč. případné světelné signalizace, jejich údržba a přemisťování a následné odstranění, a to v rozsahu nezbytném pro řádné a bezpečné provádění stavby. 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</si>
  <si>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</si>
  <si>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</si>
  <si>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</si>
  <si>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</si>
  <si>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-1438338892</t>
  </si>
  <si>
    <t>Poznámka k položce:_x000D_
- polní cesta HC30-R dl. 234 m, rámový propustek</t>
  </si>
  <si>
    <t>090002000</t>
  </si>
  <si>
    <t xml:space="preserve">Zajištění ochrany a vytýčení podzemních inženýrských sítí </t>
  </si>
  <si>
    <t>262144</t>
  </si>
  <si>
    <t>1119936923</t>
  </si>
  <si>
    <t>Poznámka k položce:_x000D_
Zajištění ochrany a vytýčení podzemních inženýrských sítí uvedených v projektové dokumentaci dle podmínek z dokladové části projektu (např. sdělovací vedení metalické)
.</t>
  </si>
  <si>
    <t>091003000</t>
  </si>
  <si>
    <t>Geodetické práce po výstavbě vč. geometrického plánui</t>
  </si>
  <si>
    <t>1429171735</t>
  </si>
  <si>
    <t>Poznámka k položce:_x000D_
Geodetické zaměření skutečně provedeného díla pro kolaudační řízení, případné majetkové vypořádání a zápis díla do KN (GP na rámový propustek). 3x v grafické (tištěné) podobě a 1x v digitálním vyhotovení a geometrický plán v patřičných počtech.</t>
  </si>
  <si>
    <t>091204000</t>
  </si>
  <si>
    <t>Dokumentace skutečného provedení stavby</t>
  </si>
  <si>
    <t>-920160018</t>
  </si>
  <si>
    <t>091404000</t>
  </si>
  <si>
    <t>Zkoušky, atesty a revize podle ČSN a případných jiných právních nebo technických předpisů</t>
  </si>
  <si>
    <t>-854670134</t>
  </si>
  <si>
    <t>Poznámka k položce:_x000D_
Zajištění a provedení všech ostatních nezbytných zkoušek, rozborů, atestů a revizí podle ČSN a případných jiných právních nebo technických předpisů platných v době provádění a předání díla, kterými bude prokázáno dosažení předepsané kvality a předepsaných technických parametrů díla._x000D_
Dodavatelská firma zajistí, aby akreditovaná laboratoř odebrala reprezentativní vzorky z celé trasy polní cesty a stanovila správný postup recyklace za studena na místě. Recyklace za studena na místě (0/63 Ca tl. 300 mm, TP208) může být provedena až po stanovení průkazných zkoušek akreditovanou laboratoří. Tento postup je nutné provést z důvodu zjištění konkrétních podmínek v době realizace stavby. Výsledky budou odsouhlaseny na kontrolním dnu autorským dozorem, dozorem investora a investorem stavby.</t>
  </si>
  <si>
    <t>091405000</t>
  </si>
  <si>
    <t xml:space="preserve">Náhrada porušených drenáží </t>
  </si>
  <si>
    <t>-1397099981</t>
  </si>
  <si>
    <t>Náhrada porušených drenáží</t>
  </si>
  <si>
    <t xml:space="preserve">Poznámka k položce:_x000D_
V ceně je zahrnuta náhrada 1 m drenážní trubky vč. spojky, výkop, hutněný zásyp vytěženou zeminou, lože a obsyp štěrkopískem._x000D_
</t>
  </si>
  <si>
    <t>091406000</t>
  </si>
  <si>
    <t>Publicita projektu - informační tabule</t>
  </si>
  <si>
    <t>-762427695</t>
  </si>
  <si>
    <t>Poznámka k položce:_x000D_
Zhotovení a instalace prezentační cedule 
nejpozději do jednoho měsíce od převzetí staveniště na místě realizace (dočasná) a následná instalace prezentační cedule po dokončení stavby (trvalá).</t>
  </si>
  <si>
    <t>091704000</t>
  </si>
  <si>
    <t>Vypracování Plánu opatření pro případ havárie</t>
  </si>
  <si>
    <t>-119999657</t>
  </si>
  <si>
    <t xml:space="preserve">Poznámka k položce:_x000D_
Zhotovitelem vypracovaný Plán opatření pro případ úniku závadných látek (např. ropné produkty, cementové výluhy, odpadní vody z těsnících clon,atd.)_x000D_
_x000D_
</t>
  </si>
  <si>
    <t>091806000</t>
  </si>
  <si>
    <t>Zajištění všech nezbytných průzkumů nutných pro řádné provádění a dokončení díla</t>
  </si>
  <si>
    <t>2023994901</t>
  </si>
  <si>
    <t>Poznámka k položce:_x000D_
- záchranný archeologický výzkum</t>
  </si>
  <si>
    <t>091806001</t>
  </si>
  <si>
    <t>Analýza všech druhů odpadů ukládaných na skládku</t>
  </si>
  <si>
    <t>846327649</t>
  </si>
  <si>
    <t>Poznámka k položce:_x000D_
Před uložením odpadů na skládku je nutné doložit analýzy všech druhů odpadů dodávaných na skládku a současně vypracovat Základní popis odpadu na základě výsledků těchto zkoušek odpadu. Nedílnou součástí protokolu o zkoušce musí být také protokol o odběru vzorku a doložení akreditace příslušné laboratoře._x000D_
-1x na zeminu + 1x na suť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</si>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</sst>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62201421" TargetMode="External"/><Relationship Id="rId18" Type="http://schemas.openxmlformats.org/officeDocument/2006/relationships/hyperlink" Target="https://podminky.urs.cz/item/CS_URS_2024_01/162751117" TargetMode="External"/><Relationship Id="rId26" Type="http://schemas.openxmlformats.org/officeDocument/2006/relationships/hyperlink" Target="https://podminky.urs.cz/item/CS_URS_2024_01/181951112" TargetMode="External"/><Relationship Id="rId39" Type="http://schemas.openxmlformats.org/officeDocument/2006/relationships/hyperlink" Target="https://podminky.urs.cz/item/CS_URS_2024_01/569841111" TargetMode="External"/><Relationship Id="rId3" Type="http://schemas.openxmlformats.org/officeDocument/2006/relationships/hyperlink" Target="https://podminky.urs.cz/item/CS_URS_2024_01/112155215" TargetMode="External"/><Relationship Id="rId21" Type="http://schemas.openxmlformats.org/officeDocument/2006/relationships/hyperlink" Target="https://podminky.urs.cz/item/CS_URS_2024_01/171201221" TargetMode="External"/><Relationship Id="rId34" Type="http://schemas.openxmlformats.org/officeDocument/2006/relationships/hyperlink" Target="https://podminky.urs.cz/item/CS_URS_2024_01/564851111" TargetMode="External"/><Relationship Id="rId42" Type="http://schemas.openxmlformats.org/officeDocument/2006/relationships/hyperlink" Target="https://podminky.urs.cz/item/CS_URS_2024_01/577134221" TargetMode="External"/><Relationship Id="rId47" Type="http://schemas.openxmlformats.org/officeDocument/2006/relationships/hyperlink" Target="https://podminky.urs.cz/item/CS_URS_2024_01/914511111" TargetMode="External"/><Relationship Id="rId50" Type="http://schemas.openxmlformats.org/officeDocument/2006/relationships/hyperlink" Target="https://podminky.urs.cz/item/CS_URS_2024_01/916131213" TargetMode="External"/><Relationship Id="rId7" Type="http://schemas.openxmlformats.org/officeDocument/2006/relationships/hyperlink" Target="https://podminky.urs.cz/item/CS_URS_2024_01/119001421" TargetMode="External"/><Relationship Id="rId12" Type="http://schemas.openxmlformats.org/officeDocument/2006/relationships/hyperlink" Target="https://podminky.urs.cz/item/CS_URS_2024_01/139001101" TargetMode="External"/><Relationship Id="rId17" Type="http://schemas.openxmlformats.org/officeDocument/2006/relationships/hyperlink" Target="https://podminky.urs.cz/item/CS_URS_2024_01/162301972" TargetMode="External"/><Relationship Id="rId25" Type="http://schemas.openxmlformats.org/officeDocument/2006/relationships/hyperlink" Target="https://podminky.urs.cz/item/CS_URS_2024_01/181411123" TargetMode="External"/><Relationship Id="rId33" Type="http://schemas.openxmlformats.org/officeDocument/2006/relationships/hyperlink" Target="https://podminky.urs.cz/item/CS_URS_2024_01/451573111" TargetMode="External"/><Relationship Id="rId38" Type="http://schemas.openxmlformats.org/officeDocument/2006/relationships/hyperlink" Target="https://podminky.urs.cz/item/CS_URS_2024_01/567551111" TargetMode="External"/><Relationship Id="rId46" Type="http://schemas.openxmlformats.org/officeDocument/2006/relationships/hyperlink" Target="https://podminky.urs.cz/item/CS_URS_2024_01/914111111" TargetMode="External"/><Relationship Id="rId2" Type="http://schemas.openxmlformats.org/officeDocument/2006/relationships/hyperlink" Target="https://podminky.urs.cz/item/CS_URS_2024_01/112101101" TargetMode="External"/><Relationship Id="rId16" Type="http://schemas.openxmlformats.org/officeDocument/2006/relationships/hyperlink" Target="https://podminky.urs.cz/item/CS_URS_2024_01/162301971" TargetMode="External"/><Relationship Id="rId20" Type="http://schemas.openxmlformats.org/officeDocument/2006/relationships/hyperlink" Target="https://podminky.urs.cz/item/CS_URS_2024_01/171151131" TargetMode="External"/><Relationship Id="rId29" Type="http://schemas.openxmlformats.org/officeDocument/2006/relationships/hyperlink" Target="https://podminky.urs.cz/item/CS_URS_2024_01/182351123" TargetMode="External"/><Relationship Id="rId41" Type="http://schemas.openxmlformats.org/officeDocument/2006/relationships/hyperlink" Target="https://podminky.urs.cz/item/CS_URS_2024_01/573211112" TargetMode="External"/><Relationship Id="rId1" Type="http://schemas.openxmlformats.org/officeDocument/2006/relationships/hyperlink" Target="https://podminky.urs.cz/item/CS_URS_2024_01/111251101" TargetMode="External"/><Relationship Id="rId6" Type="http://schemas.openxmlformats.org/officeDocument/2006/relationships/hyperlink" Target="https://podminky.urs.cz/item/CS_URS_2024_01/112251102" TargetMode="External"/><Relationship Id="rId11" Type="http://schemas.openxmlformats.org/officeDocument/2006/relationships/hyperlink" Target="https://podminky.urs.cz/item/CS_URS_2024_01/132251251" TargetMode="External"/><Relationship Id="rId24" Type="http://schemas.openxmlformats.org/officeDocument/2006/relationships/hyperlink" Target="https://podminky.urs.cz/item/CS_URS_2024_01/181351113" TargetMode="External"/><Relationship Id="rId32" Type="http://schemas.openxmlformats.org/officeDocument/2006/relationships/hyperlink" Target="https://podminky.urs.cz/item/CS_URS_2024_01/212755214" TargetMode="External"/><Relationship Id="rId37" Type="http://schemas.openxmlformats.org/officeDocument/2006/relationships/hyperlink" Target="https://podminky.urs.cz/item/CS_URS_2024_01/567543121" TargetMode="External"/><Relationship Id="rId40" Type="http://schemas.openxmlformats.org/officeDocument/2006/relationships/hyperlink" Target="https://podminky.urs.cz/item/CS_URS_2024_01/573111113" TargetMode="External"/><Relationship Id="rId45" Type="http://schemas.openxmlformats.org/officeDocument/2006/relationships/hyperlink" Target="https://podminky.urs.cz/item/CS_URS_2024_01/912211111" TargetMode="External"/><Relationship Id="rId53" Type="http://schemas.openxmlformats.org/officeDocument/2006/relationships/drawing" Target="../drawings/drawing2.xml"/><Relationship Id="rId5" Type="http://schemas.openxmlformats.org/officeDocument/2006/relationships/hyperlink" Target="https://podminky.urs.cz/item/CS_URS_2024_01/112251101" TargetMode="External"/><Relationship Id="rId15" Type="http://schemas.openxmlformats.org/officeDocument/2006/relationships/hyperlink" Target="https://podminky.urs.cz/item/CS_URS_2024_01/162251101" TargetMode="External"/><Relationship Id="rId23" Type="http://schemas.openxmlformats.org/officeDocument/2006/relationships/hyperlink" Target="https://podminky.urs.cz/item/CS_URS_2024_01/175151101" TargetMode="External"/><Relationship Id="rId28" Type="http://schemas.openxmlformats.org/officeDocument/2006/relationships/hyperlink" Target="https://podminky.urs.cz/item/CS_URS_2024_01/182251101" TargetMode="External"/><Relationship Id="rId36" Type="http://schemas.openxmlformats.org/officeDocument/2006/relationships/hyperlink" Target="https://podminky.urs.cz/item/CS_URS_2024_01/567532122" TargetMode="External"/><Relationship Id="rId49" Type="http://schemas.openxmlformats.org/officeDocument/2006/relationships/hyperlink" Target="https://podminky.urs.cz/item/CS_URS_2024_01/915611111" TargetMode="External"/><Relationship Id="rId10" Type="http://schemas.openxmlformats.org/officeDocument/2006/relationships/hyperlink" Target="https://podminky.urs.cz/item/CS_URS_2024_01/132251103" TargetMode="External"/><Relationship Id="rId19" Type="http://schemas.openxmlformats.org/officeDocument/2006/relationships/hyperlink" Target="https://podminky.urs.cz/item/CS_URS_2024_01/162751119" TargetMode="External"/><Relationship Id="rId31" Type="http://schemas.openxmlformats.org/officeDocument/2006/relationships/hyperlink" Target="https://podminky.urs.cz/item/CS_URS_2024_01/211531111" TargetMode="External"/><Relationship Id="rId44" Type="http://schemas.openxmlformats.org/officeDocument/2006/relationships/hyperlink" Target="https://podminky.urs.cz/item/CS_URS_2024_01/895641111" TargetMode="External"/><Relationship Id="rId52" Type="http://schemas.openxmlformats.org/officeDocument/2006/relationships/hyperlink" Target="https://podminky.urs.cz/item/CS_URS_2024_01/998225111" TargetMode="External"/><Relationship Id="rId4" Type="http://schemas.openxmlformats.org/officeDocument/2006/relationships/hyperlink" Target="https://podminky.urs.cz/item/CS_URS_2024_01/112155311" TargetMode="External"/><Relationship Id="rId9" Type="http://schemas.openxmlformats.org/officeDocument/2006/relationships/hyperlink" Target="https://podminky.urs.cz/item/CS_URS_2024_01/122252203" TargetMode="External"/><Relationship Id="rId14" Type="http://schemas.openxmlformats.org/officeDocument/2006/relationships/hyperlink" Target="https://podminky.urs.cz/item/CS_URS_2024_01/162201422" TargetMode="External"/><Relationship Id="rId22" Type="http://schemas.openxmlformats.org/officeDocument/2006/relationships/hyperlink" Target="https://podminky.urs.cz/item/CS_URS_2024_01/171251201" TargetMode="External"/><Relationship Id="rId27" Type="http://schemas.openxmlformats.org/officeDocument/2006/relationships/hyperlink" Target="https://podminky.urs.cz/item/CS_URS_2024_01/182151111" TargetMode="External"/><Relationship Id="rId30" Type="http://schemas.openxmlformats.org/officeDocument/2006/relationships/hyperlink" Target="https://podminky.urs.cz/item/CS_URS_2024_01/184808111" TargetMode="External"/><Relationship Id="rId35" Type="http://schemas.openxmlformats.org/officeDocument/2006/relationships/hyperlink" Target="https://podminky.urs.cz/item/CS_URS_2024_01/565165121" TargetMode="External"/><Relationship Id="rId43" Type="http://schemas.openxmlformats.org/officeDocument/2006/relationships/hyperlink" Target="https://podminky.urs.cz/item/CS_URS_2024_01/599142111" TargetMode="External"/><Relationship Id="rId48" Type="http://schemas.openxmlformats.org/officeDocument/2006/relationships/hyperlink" Target="https://podminky.urs.cz/item/CS_URS_2024_01/915121111" TargetMode="External"/><Relationship Id="rId8" Type="http://schemas.openxmlformats.org/officeDocument/2006/relationships/hyperlink" Target="https://podminky.urs.cz/item/CS_URS_2024_01/121151113" TargetMode="External"/><Relationship Id="rId51" Type="http://schemas.openxmlformats.org/officeDocument/2006/relationships/hyperlink" Target="https://podminky.urs.cz/item/CS_URS_2024_01/91973511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31251103" TargetMode="External"/><Relationship Id="rId18" Type="http://schemas.openxmlformats.org/officeDocument/2006/relationships/hyperlink" Target="https://podminky.urs.cz/item/CS_URS_2024_01/162201421" TargetMode="External"/><Relationship Id="rId26" Type="http://schemas.openxmlformats.org/officeDocument/2006/relationships/hyperlink" Target="https://podminky.urs.cz/item/CS_URS_2024_01/167151101" TargetMode="External"/><Relationship Id="rId39" Type="http://schemas.openxmlformats.org/officeDocument/2006/relationships/hyperlink" Target="https://podminky.urs.cz/item/CS_URS_2024_01/274362021" TargetMode="External"/><Relationship Id="rId21" Type="http://schemas.openxmlformats.org/officeDocument/2006/relationships/hyperlink" Target="https://podminky.urs.cz/item/CS_URS_2024_01/162301971" TargetMode="External"/><Relationship Id="rId34" Type="http://schemas.openxmlformats.org/officeDocument/2006/relationships/hyperlink" Target="https://podminky.urs.cz/item/CS_URS_2024_01/273351122" TargetMode="External"/><Relationship Id="rId42" Type="http://schemas.openxmlformats.org/officeDocument/2006/relationships/hyperlink" Target="https://podminky.urs.cz/item/CS_URS_2024_01/421351212" TargetMode="External"/><Relationship Id="rId47" Type="http://schemas.openxmlformats.org/officeDocument/2006/relationships/hyperlink" Target="https://podminky.urs.cz/item/CS_URS_2024_01/463212191" TargetMode="External"/><Relationship Id="rId50" Type="http://schemas.openxmlformats.org/officeDocument/2006/relationships/hyperlink" Target="https://podminky.urs.cz/item/CS_URS_2024_01/966008311" TargetMode="External"/><Relationship Id="rId55" Type="http://schemas.openxmlformats.org/officeDocument/2006/relationships/hyperlink" Target="https://podminky.urs.cz/item/CS_URS_2024_01/997221615" TargetMode="External"/><Relationship Id="rId63" Type="http://schemas.openxmlformats.org/officeDocument/2006/relationships/hyperlink" Target="https://podminky.urs.cz/item/CS_URS_2024_01/998767101" TargetMode="External"/><Relationship Id="rId7" Type="http://schemas.openxmlformats.org/officeDocument/2006/relationships/hyperlink" Target="https://podminky.urs.cz/item/CS_URS_2024_01/112251101" TargetMode="External"/><Relationship Id="rId2" Type="http://schemas.openxmlformats.org/officeDocument/2006/relationships/hyperlink" Target="https://podminky.urs.cz/item/CS_URS_2024_01/112101102" TargetMode="External"/><Relationship Id="rId16" Type="http://schemas.openxmlformats.org/officeDocument/2006/relationships/hyperlink" Target="https://podminky.urs.cz/item/CS_URS_2024_01/151101102" TargetMode="External"/><Relationship Id="rId20" Type="http://schemas.openxmlformats.org/officeDocument/2006/relationships/hyperlink" Target="https://podminky.urs.cz/item/CS_URS_2024_01/162201423" TargetMode="External"/><Relationship Id="rId29" Type="http://schemas.openxmlformats.org/officeDocument/2006/relationships/hyperlink" Target="https://podminky.urs.cz/item/CS_URS_2024_01/171251201" TargetMode="External"/><Relationship Id="rId41" Type="http://schemas.openxmlformats.org/officeDocument/2006/relationships/hyperlink" Target="https://podminky.urs.cz/item/CS_URS_2024_01/421351112" TargetMode="External"/><Relationship Id="rId54" Type="http://schemas.openxmlformats.org/officeDocument/2006/relationships/hyperlink" Target="https://podminky.urs.cz/item/CS_URS_2024_01/997221579" TargetMode="External"/><Relationship Id="rId62" Type="http://schemas.openxmlformats.org/officeDocument/2006/relationships/hyperlink" Target="https://podminky.urs.cz/item/CS_URS_2024_01/767995116" TargetMode="External"/><Relationship Id="rId1" Type="http://schemas.openxmlformats.org/officeDocument/2006/relationships/hyperlink" Target="https://podminky.urs.cz/item/CS_URS_2024_01/112101101" TargetMode="External"/><Relationship Id="rId6" Type="http://schemas.openxmlformats.org/officeDocument/2006/relationships/hyperlink" Target="https://podminky.urs.cz/item/CS_URS_2024_01/112155225" TargetMode="External"/><Relationship Id="rId11" Type="http://schemas.openxmlformats.org/officeDocument/2006/relationships/hyperlink" Target="https://podminky.urs.cz/item/CS_URS_2024_01/115101201" TargetMode="External"/><Relationship Id="rId24" Type="http://schemas.openxmlformats.org/officeDocument/2006/relationships/hyperlink" Target="https://podminky.urs.cz/item/CS_URS_2024_01/162751117" TargetMode="External"/><Relationship Id="rId32" Type="http://schemas.openxmlformats.org/officeDocument/2006/relationships/hyperlink" Target="https://podminky.urs.cz/item/CS_URS_2024_01/273322511" TargetMode="External"/><Relationship Id="rId37" Type="http://schemas.openxmlformats.org/officeDocument/2006/relationships/hyperlink" Target="https://podminky.urs.cz/item/CS_URS_2024_01/274351121" TargetMode="External"/><Relationship Id="rId40" Type="http://schemas.openxmlformats.org/officeDocument/2006/relationships/hyperlink" Target="https://podminky.urs.cz/item/CS_URS_2024_01/389121112" TargetMode="External"/><Relationship Id="rId45" Type="http://schemas.openxmlformats.org/officeDocument/2006/relationships/hyperlink" Target="https://podminky.urs.cz/item/CS_URS_2024_01/457311117" TargetMode="External"/><Relationship Id="rId53" Type="http://schemas.openxmlformats.org/officeDocument/2006/relationships/hyperlink" Target="https://podminky.urs.cz/item/CS_URS_2024_01/997221571" TargetMode="External"/><Relationship Id="rId58" Type="http://schemas.openxmlformats.org/officeDocument/2006/relationships/hyperlink" Target="https://podminky.urs.cz/item/CS_URS_2024_01/711311001" TargetMode="External"/><Relationship Id="rId5" Type="http://schemas.openxmlformats.org/officeDocument/2006/relationships/hyperlink" Target="https://podminky.urs.cz/item/CS_URS_2024_01/112155221" TargetMode="External"/><Relationship Id="rId15" Type="http://schemas.openxmlformats.org/officeDocument/2006/relationships/hyperlink" Target="https://podminky.urs.cz/item/CS_URS_2024_01/132254203" TargetMode="External"/><Relationship Id="rId23" Type="http://schemas.openxmlformats.org/officeDocument/2006/relationships/hyperlink" Target="https://podminky.urs.cz/item/CS_URS_2024_01/162301973" TargetMode="External"/><Relationship Id="rId28" Type="http://schemas.openxmlformats.org/officeDocument/2006/relationships/hyperlink" Target="https://podminky.urs.cz/item/CS_URS_2024_01/171201221" TargetMode="External"/><Relationship Id="rId36" Type="http://schemas.openxmlformats.org/officeDocument/2006/relationships/hyperlink" Target="https://podminky.urs.cz/item/CS_URS_2024_01/274322511" TargetMode="External"/><Relationship Id="rId49" Type="http://schemas.openxmlformats.org/officeDocument/2006/relationships/hyperlink" Target="https://podminky.urs.cz/item/CS_URS_2024_01/966008113" TargetMode="External"/><Relationship Id="rId57" Type="http://schemas.openxmlformats.org/officeDocument/2006/relationships/hyperlink" Target="https://podminky.urs.cz/item/CS_URS_2024_01/998214111" TargetMode="External"/><Relationship Id="rId61" Type="http://schemas.openxmlformats.org/officeDocument/2006/relationships/hyperlink" Target="https://podminky.urs.cz/item/CS_URS_2024_01/998711101" TargetMode="External"/><Relationship Id="rId10" Type="http://schemas.openxmlformats.org/officeDocument/2006/relationships/hyperlink" Target="https://podminky.urs.cz/item/CS_URS_2024_01/115001105" TargetMode="External"/><Relationship Id="rId19" Type="http://schemas.openxmlformats.org/officeDocument/2006/relationships/hyperlink" Target="https://podminky.urs.cz/item/CS_URS_2024_01/162201422" TargetMode="External"/><Relationship Id="rId31" Type="http://schemas.openxmlformats.org/officeDocument/2006/relationships/hyperlink" Target="https://podminky.urs.cz/item/CS_URS_2024_01/273313811" TargetMode="External"/><Relationship Id="rId44" Type="http://schemas.openxmlformats.org/officeDocument/2006/relationships/hyperlink" Target="https://podminky.urs.cz/item/CS_URS_2024_01/451316113" TargetMode="External"/><Relationship Id="rId52" Type="http://schemas.openxmlformats.org/officeDocument/2006/relationships/hyperlink" Target="https://podminky.urs.cz/item/CS_URS_2024_01/997221559" TargetMode="External"/><Relationship Id="rId60" Type="http://schemas.openxmlformats.org/officeDocument/2006/relationships/hyperlink" Target="https://podminky.urs.cz/item/CS_URS_2024_01/711341564" TargetMode="External"/><Relationship Id="rId4" Type="http://schemas.openxmlformats.org/officeDocument/2006/relationships/hyperlink" Target="https://podminky.urs.cz/item/CS_URS_2024_01/112155215" TargetMode="External"/><Relationship Id="rId9" Type="http://schemas.openxmlformats.org/officeDocument/2006/relationships/hyperlink" Target="https://podminky.urs.cz/item/CS_URS_2024_01/112251103" TargetMode="External"/><Relationship Id="rId14" Type="http://schemas.openxmlformats.org/officeDocument/2006/relationships/hyperlink" Target="https://podminky.urs.cz/item/CS_URS_2024_01/132251101" TargetMode="External"/><Relationship Id="rId22" Type="http://schemas.openxmlformats.org/officeDocument/2006/relationships/hyperlink" Target="https://podminky.urs.cz/item/CS_URS_2024_01/162301972" TargetMode="External"/><Relationship Id="rId27" Type="http://schemas.openxmlformats.org/officeDocument/2006/relationships/hyperlink" Target="https://podminky.urs.cz/item/CS_URS_2024_01/171153101" TargetMode="External"/><Relationship Id="rId30" Type="http://schemas.openxmlformats.org/officeDocument/2006/relationships/hyperlink" Target="https://podminky.urs.cz/item/CS_URS_2024_01/174151101" TargetMode="External"/><Relationship Id="rId35" Type="http://schemas.openxmlformats.org/officeDocument/2006/relationships/hyperlink" Target="https://podminky.urs.cz/item/CS_URS_2024_01/273361413" TargetMode="External"/><Relationship Id="rId43" Type="http://schemas.openxmlformats.org/officeDocument/2006/relationships/hyperlink" Target="https://podminky.urs.cz/item/CS_URS_2024_01/421361412" TargetMode="External"/><Relationship Id="rId48" Type="http://schemas.openxmlformats.org/officeDocument/2006/relationships/hyperlink" Target="https://podminky.urs.cz/item/CS_URS_2024_01/465513327" TargetMode="External"/><Relationship Id="rId56" Type="http://schemas.openxmlformats.org/officeDocument/2006/relationships/hyperlink" Target="https://podminky.urs.cz/item/CS_URS_2024_01/997221625" TargetMode="External"/><Relationship Id="rId64" Type="http://schemas.openxmlformats.org/officeDocument/2006/relationships/drawing" Target="../drawings/drawing3.xml"/><Relationship Id="rId8" Type="http://schemas.openxmlformats.org/officeDocument/2006/relationships/hyperlink" Target="https://podminky.urs.cz/item/CS_URS_2024_01/112251102" TargetMode="External"/><Relationship Id="rId51" Type="http://schemas.openxmlformats.org/officeDocument/2006/relationships/hyperlink" Target="https://podminky.urs.cz/item/CS_URS_2024_01/997221551" TargetMode="External"/><Relationship Id="rId3" Type="http://schemas.openxmlformats.org/officeDocument/2006/relationships/hyperlink" Target="https://podminky.urs.cz/item/CS_URS_2024_01/112101103" TargetMode="External"/><Relationship Id="rId12" Type="http://schemas.openxmlformats.org/officeDocument/2006/relationships/hyperlink" Target="https://podminky.urs.cz/item/CS_URS_2024_01/122251101" TargetMode="External"/><Relationship Id="rId17" Type="http://schemas.openxmlformats.org/officeDocument/2006/relationships/hyperlink" Target="https://podminky.urs.cz/item/CS_URS_2024_01/151101112" TargetMode="External"/><Relationship Id="rId25" Type="http://schemas.openxmlformats.org/officeDocument/2006/relationships/hyperlink" Target="https://podminky.urs.cz/item/CS_URS_2024_01/162751119" TargetMode="External"/><Relationship Id="rId33" Type="http://schemas.openxmlformats.org/officeDocument/2006/relationships/hyperlink" Target="https://podminky.urs.cz/item/CS_URS_2024_01/273351121" TargetMode="External"/><Relationship Id="rId38" Type="http://schemas.openxmlformats.org/officeDocument/2006/relationships/hyperlink" Target="https://podminky.urs.cz/item/CS_URS_2024_01/274351122" TargetMode="External"/><Relationship Id="rId46" Type="http://schemas.openxmlformats.org/officeDocument/2006/relationships/hyperlink" Target="https://podminky.urs.cz/item/CS_URS_2024_01/463212111" TargetMode="External"/><Relationship Id="rId59" Type="http://schemas.openxmlformats.org/officeDocument/2006/relationships/hyperlink" Target="https://podminky.urs.cz/item/CS_URS_2024_01/71132113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2"/>
      <c r="AQ5" s="22"/>
      <c r="AR5" s="20"/>
      <c r="BE5" s="30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2"/>
      <c r="AQ6" s="22"/>
      <c r="AR6" s="20"/>
      <c r="BE6" s="30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0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07"/>
      <c r="BS13" s="17" t="s">
        <v>6</v>
      </c>
    </row>
    <row r="14" spans="1:74" ht="12.75">
      <c r="B14" s="21"/>
      <c r="C14" s="22"/>
      <c r="D14" s="22"/>
      <c r="E14" s="312" t="s">
        <v>30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0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0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0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7"/>
    </row>
    <row r="23" spans="1:71" s="1" customFormat="1" ht="47.25" customHeight="1">
      <c r="B23" s="21"/>
      <c r="C23" s="22"/>
      <c r="D23" s="22"/>
      <c r="E23" s="314" t="s">
        <v>36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22"/>
      <c r="AP23" s="22"/>
      <c r="AQ23" s="22"/>
      <c r="AR23" s="20"/>
      <c r="BE23" s="30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5">
        <f>ROUND(AG54,2)</f>
        <v>0</v>
      </c>
      <c r="AL26" s="316"/>
      <c r="AM26" s="316"/>
      <c r="AN26" s="316"/>
      <c r="AO26" s="316"/>
      <c r="AP26" s="36"/>
      <c r="AQ26" s="36"/>
      <c r="AR26" s="39"/>
      <c r="BE26" s="30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7" t="s">
        <v>38</v>
      </c>
      <c r="M28" s="317"/>
      <c r="N28" s="317"/>
      <c r="O28" s="317"/>
      <c r="P28" s="317"/>
      <c r="Q28" s="36"/>
      <c r="R28" s="36"/>
      <c r="S28" s="36"/>
      <c r="T28" s="36"/>
      <c r="U28" s="36"/>
      <c r="V28" s="36"/>
      <c r="W28" s="317" t="s">
        <v>39</v>
      </c>
      <c r="X28" s="317"/>
      <c r="Y28" s="317"/>
      <c r="Z28" s="317"/>
      <c r="AA28" s="317"/>
      <c r="AB28" s="317"/>
      <c r="AC28" s="317"/>
      <c r="AD28" s="317"/>
      <c r="AE28" s="317"/>
      <c r="AF28" s="36"/>
      <c r="AG28" s="36"/>
      <c r="AH28" s="36"/>
      <c r="AI28" s="36"/>
      <c r="AJ28" s="36"/>
      <c r="AK28" s="317" t="s">
        <v>40</v>
      </c>
      <c r="AL28" s="317"/>
      <c r="AM28" s="317"/>
      <c r="AN28" s="317"/>
      <c r="AO28" s="317"/>
      <c r="AP28" s="36"/>
      <c r="AQ28" s="36"/>
      <c r="AR28" s="39"/>
      <c r="BE28" s="30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0">
        <v>0.21</v>
      </c>
      <c r="M29" s="319"/>
      <c r="N29" s="319"/>
      <c r="O29" s="319"/>
      <c r="P29" s="319"/>
      <c r="Q29" s="41"/>
      <c r="R29" s="41"/>
      <c r="S29" s="41"/>
      <c r="T29" s="41"/>
      <c r="U29" s="41"/>
      <c r="V29" s="41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1"/>
      <c r="AG29" s="41"/>
      <c r="AH29" s="41"/>
      <c r="AI29" s="41"/>
      <c r="AJ29" s="41"/>
      <c r="AK29" s="318">
        <f>ROUND(AV54, 2)</f>
        <v>0</v>
      </c>
      <c r="AL29" s="319"/>
      <c r="AM29" s="319"/>
      <c r="AN29" s="319"/>
      <c r="AO29" s="319"/>
      <c r="AP29" s="41"/>
      <c r="AQ29" s="41"/>
      <c r="AR29" s="42"/>
      <c r="BE29" s="30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0">
        <v>0.12</v>
      </c>
      <c r="M30" s="319"/>
      <c r="N30" s="319"/>
      <c r="O30" s="319"/>
      <c r="P30" s="319"/>
      <c r="Q30" s="41"/>
      <c r="R30" s="41"/>
      <c r="S30" s="41"/>
      <c r="T30" s="41"/>
      <c r="U30" s="41"/>
      <c r="V30" s="41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1"/>
      <c r="AG30" s="41"/>
      <c r="AH30" s="41"/>
      <c r="AI30" s="41"/>
      <c r="AJ30" s="41"/>
      <c r="AK30" s="318">
        <f>ROUND(AW54, 2)</f>
        <v>0</v>
      </c>
      <c r="AL30" s="319"/>
      <c r="AM30" s="319"/>
      <c r="AN30" s="319"/>
      <c r="AO30" s="319"/>
      <c r="AP30" s="41"/>
      <c r="AQ30" s="41"/>
      <c r="AR30" s="42"/>
      <c r="BE30" s="30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0">
        <v>0.21</v>
      </c>
      <c r="M31" s="319"/>
      <c r="N31" s="319"/>
      <c r="O31" s="319"/>
      <c r="P31" s="319"/>
      <c r="Q31" s="41"/>
      <c r="R31" s="41"/>
      <c r="S31" s="41"/>
      <c r="T31" s="41"/>
      <c r="U31" s="41"/>
      <c r="V31" s="41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1"/>
      <c r="AG31" s="41"/>
      <c r="AH31" s="41"/>
      <c r="AI31" s="41"/>
      <c r="AJ31" s="41"/>
      <c r="AK31" s="318">
        <v>0</v>
      </c>
      <c r="AL31" s="319"/>
      <c r="AM31" s="319"/>
      <c r="AN31" s="319"/>
      <c r="AO31" s="319"/>
      <c r="AP31" s="41"/>
      <c r="AQ31" s="41"/>
      <c r="AR31" s="42"/>
      <c r="BE31" s="30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0">
        <v>0.12</v>
      </c>
      <c r="M32" s="319"/>
      <c r="N32" s="319"/>
      <c r="O32" s="319"/>
      <c r="P32" s="319"/>
      <c r="Q32" s="41"/>
      <c r="R32" s="41"/>
      <c r="S32" s="41"/>
      <c r="T32" s="41"/>
      <c r="U32" s="41"/>
      <c r="V32" s="41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1"/>
      <c r="AG32" s="41"/>
      <c r="AH32" s="41"/>
      <c r="AI32" s="41"/>
      <c r="AJ32" s="41"/>
      <c r="AK32" s="318">
        <v>0</v>
      </c>
      <c r="AL32" s="319"/>
      <c r="AM32" s="319"/>
      <c r="AN32" s="319"/>
      <c r="AO32" s="319"/>
      <c r="AP32" s="41"/>
      <c r="AQ32" s="41"/>
      <c r="AR32" s="42"/>
      <c r="BE32" s="30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0">
        <v>0</v>
      </c>
      <c r="M33" s="319"/>
      <c r="N33" s="319"/>
      <c r="O33" s="319"/>
      <c r="P33" s="319"/>
      <c r="Q33" s="41"/>
      <c r="R33" s="41"/>
      <c r="S33" s="41"/>
      <c r="T33" s="41"/>
      <c r="U33" s="41"/>
      <c r="V33" s="41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1"/>
      <c r="AG33" s="41"/>
      <c r="AH33" s="41"/>
      <c r="AI33" s="41"/>
      <c r="AJ33" s="41"/>
      <c r="AK33" s="318">
        <v>0</v>
      </c>
      <c r="AL33" s="319"/>
      <c r="AM33" s="319"/>
      <c r="AN33" s="319"/>
      <c r="AO33" s="31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22"/>
      <c r="Z35" s="322"/>
      <c r="AA35" s="322"/>
      <c r="AB35" s="322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2"/>
      <c r="AM35" s="322"/>
      <c r="AN35" s="322"/>
      <c r="AO35" s="32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SYN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5" t="str">
        <f>K6</f>
        <v>Polní cesta HC30-R v k.ú. Nepomuky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7" t="str">
        <f>IF(AN8= "","",AN8)</f>
        <v>15. 4. 2024</v>
      </c>
      <c r="AN47" s="32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Ústí nad Orlicí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8" t="str">
        <f>IF(E17="","",E17)</f>
        <v>Agroprojekce Litomyšl, s.r.o.</v>
      </c>
      <c r="AN49" s="329"/>
      <c r="AO49" s="329"/>
      <c r="AP49" s="329"/>
      <c r="AQ49" s="36"/>
      <c r="AR49" s="39"/>
      <c r="AS49" s="330" t="s">
        <v>51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8" t="str">
        <f>IF(E20="","",E20)</f>
        <v xml:space="preserve"> </v>
      </c>
      <c r="AN50" s="329"/>
      <c r="AO50" s="329"/>
      <c r="AP50" s="329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6" t="s">
        <v>52</v>
      </c>
      <c r="D52" s="337"/>
      <c r="E52" s="337"/>
      <c r="F52" s="337"/>
      <c r="G52" s="337"/>
      <c r="H52" s="66"/>
      <c r="I52" s="338" t="s">
        <v>53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54</v>
      </c>
      <c r="AH52" s="337"/>
      <c r="AI52" s="337"/>
      <c r="AJ52" s="337"/>
      <c r="AK52" s="337"/>
      <c r="AL52" s="337"/>
      <c r="AM52" s="337"/>
      <c r="AN52" s="338" t="s">
        <v>55</v>
      </c>
      <c r="AO52" s="337"/>
      <c r="AP52" s="337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3">
        <f>ROUND(SUM(AG55:AG57),2)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42" t="s">
        <v>76</v>
      </c>
      <c r="E55" s="342"/>
      <c r="F55" s="342"/>
      <c r="G55" s="342"/>
      <c r="H55" s="342"/>
      <c r="I55" s="89"/>
      <c r="J55" s="342" t="s">
        <v>77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'SO-101 - Polní cesta HC30-R'!J30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'SO-101 - Polní cesta HC30-R'!P87</f>
        <v>0</v>
      </c>
      <c r="AV55" s="93">
        <f>'SO-101 - Polní cesta HC30-R'!J33</f>
        <v>0</v>
      </c>
      <c r="AW55" s="93">
        <f>'SO-101 - Polní cesta HC30-R'!J34</f>
        <v>0</v>
      </c>
      <c r="AX55" s="93">
        <f>'SO-101 - Polní cesta HC30-R'!J35</f>
        <v>0</v>
      </c>
      <c r="AY55" s="93">
        <f>'SO-101 - Polní cesta HC30-R'!J36</f>
        <v>0</v>
      </c>
      <c r="AZ55" s="93">
        <f>'SO-101 - Polní cesta HC30-R'!F33</f>
        <v>0</v>
      </c>
      <c r="BA55" s="93">
        <f>'SO-101 - Polní cesta HC30-R'!F34</f>
        <v>0</v>
      </c>
      <c r="BB55" s="93">
        <f>'SO-101 - Polní cesta HC30-R'!F35</f>
        <v>0</v>
      </c>
      <c r="BC55" s="93">
        <f>'SO-101 - Polní cesta HC30-R'!F36</f>
        <v>0</v>
      </c>
      <c r="BD55" s="95">
        <f>'SO-101 - Polní cesta HC30-R'!F37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42" t="s">
        <v>83</v>
      </c>
      <c r="E56" s="342"/>
      <c r="F56" s="342"/>
      <c r="G56" s="342"/>
      <c r="H56" s="342"/>
      <c r="I56" s="89"/>
      <c r="J56" s="342" t="s">
        <v>84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0">
        <f>'SO-102 - Rámový propustek'!J30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0" t="s">
        <v>78</v>
      </c>
      <c r="AR56" s="91"/>
      <c r="AS56" s="92">
        <v>0</v>
      </c>
      <c r="AT56" s="93">
        <f>ROUND(SUM(AV56:AW56),2)</f>
        <v>0</v>
      </c>
      <c r="AU56" s="94">
        <f>'SO-102 - Rámový propustek'!P90</f>
        <v>0</v>
      </c>
      <c r="AV56" s="93">
        <f>'SO-102 - Rámový propustek'!J33</f>
        <v>0</v>
      </c>
      <c r="AW56" s="93">
        <f>'SO-102 - Rámový propustek'!J34</f>
        <v>0</v>
      </c>
      <c r="AX56" s="93">
        <f>'SO-102 - Rámový propustek'!J35</f>
        <v>0</v>
      </c>
      <c r="AY56" s="93">
        <f>'SO-102 - Rámový propustek'!J36</f>
        <v>0</v>
      </c>
      <c r="AZ56" s="93">
        <f>'SO-102 - Rámový propustek'!F33</f>
        <v>0</v>
      </c>
      <c r="BA56" s="93">
        <f>'SO-102 - Rámový propustek'!F34</f>
        <v>0</v>
      </c>
      <c r="BB56" s="93">
        <f>'SO-102 - Rámový propustek'!F35</f>
        <v>0</v>
      </c>
      <c r="BC56" s="93">
        <f>'SO-102 - Rámový propustek'!F36</f>
        <v>0</v>
      </c>
      <c r="BD56" s="95">
        <f>'SO-102 - Rámový propustek'!F37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81</v>
      </c>
      <c r="CM56" s="96" t="s">
        <v>82</v>
      </c>
    </row>
    <row r="57" spans="1:91" s="7" customFormat="1" ht="16.5" customHeight="1">
      <c r="A57" s="86" t="s">
        <v>75</v>
      </c>
      <c r="B57" s="87"/>
      <c r="C57" s="88"/>
      <c r="D57" s="342" t="s">
        <v>86</v>
      </c>
      <c r="E57" s="342"/>
      <c r="F57" s="342"/>
      <c r="G57" s="342"/>
      <c r="H57" s="342"/>
      <c r="I57" s="89"/>
      <c r="J57" s="342" t="s">
        <v>87</v>
      </c>
      <c r="K57" s="342"/>
      <c r="L57" s="342"/>
      <c r="M57" s="342"/>
      <c r="N57" s="342"/>
      <c r="O57" s="342"/>
      <c r="P57" s="342"/>
      <c r="Q57" s="342"/>
      <c r="R57" s="342"/>
      <c r="S57" s="342"/>
      <c r="T57" s="342"/>
      <c r="U57" s="342"/>
      <c r="V57" s="342"/>
      <c r="W57" s="342"/>
      <c r="X57" s="342"/>
      <c r="Y57" s="342"/>
      <c r="Z57" s="342"/>
      <c r="AA57" s="342"/>
      <c r="AB57" s="342"/>
      <c r="AC57" s="342"/>
      <c r="AD57" s="342"/>
      <c r="AE57" s="342"/>
      <c r="AF57" s="342"/>
      <c r="AG57" s="340">
        <f>'VON - Vedlejší a ostatní ...'!J30</f>
        <v>0</v>
      </c>
      <c r="AH57" s="341"/>
      <c r="AI57" s="341"/>
      <c r="AJ57" s="341"/>
      <c r="AK57" s="341"/>
      <c r="AL57" s="341"/>
      <c r="AM57" s="341"/>
      <c r="AN57" s="340">
        <f>SUM(AG57,AT57)</f>
        <v>0</v>
      </c>
      <c r="AO57" s="341"/>
      <c r="AP57" s="341"/>
      <c r="AQ57" s="90" t="s">
        <v>86</v>
      </c>
      <c r="AR57" s="91"/>
      <c r="AS57" s="97">
        <v>0</v>
      </c>
      <c r="AT57" s="98">
        <f>ROUND(SUM(AV57:AW57),2)</f>
        <v>0</v>
      </c>
      <c r="AU57" s="99">
        <f>'VON - Vedlejší a ostatní ...'!P82</f>
        <v>0</v>
      </c>
      <c r="AV57" s="98">
        <f>'VON - Vedlejší a ostatní ...'!J33</f>
        <v>0</v>
      </c>
      <c r="AW57" s="98">
        <f>'VON - Vedlejší a ostatní ...'!J34</f>
        <v>0</v>
      </c>
      <c r="AX57" s="98">
        <f>'VON - Vedlejší a ostatní ...'!J35</f>
        <v>0</v>
      </c>
      <c r="AY57" s="98">
        <f>'VON - Vedlejší a ostatní ...'!J36</f>
        <v>0</v>
      </c>
      <c r="AZ57" s="98">
        <f>'VON - Vedlejší a ostatní ...'!F33</f>
        <v>0</v>
      </c>
      <c r="BA57" s="98">
        <f>'VON - Vedlejší a ostatní ...'!F34</f>
        <v>0</v>
      </c>
      <c r="BB57" s="98">
        <f>'VON - Vedlejší a ostatní ...'!F35</f>
        <v>0</v>
      </c>
      <c r="BC57" s="98">
        <f>'VON - Vedlejší a ostatní ...'!F36</f>
        <v>0</v>
      </c>
      <c r="BD57" s="100">
        <f>'VON - Vedlejší a ostatní ...'!F37</f>
        <v>0</v>
      </c>
      <c r="BT57" s="96" t="s">
        <v>79</v>
      </c>
      <c r="BV57" s="96" t="s">
        <v>73</v>
      </c>
      <c r="BW57" s="96" t="s">
        <v>88</v>
      </c>
      <c r="BX57" s="96" t="s">
        <v>5</v>
      </c>
      <c r="CL57" s="96" t="s">
        <v>19</v>
      </c>
      <c r="CM57" s="96" t="s">
        <v>82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q7kOosjC2BE69eFk5jdlO0sOhC5ynDVlyQgtM3bQ9iakWimI553IG6CMUEqKPg69jUsC698OfFOOGfZo6g0Mbg==" saltValue="A5mVsMdc32WWl/K8vJDUMzZnbl/Oi+vhoQdXF32LFA2jr4okGmcPv6zXklsgmyqsYZSaBIlbhKaSNLNyByvI5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Polní cesta HC30-R'!C2" display="/"/>
    <hyperlink ref="A56" location="'SO-102 - Rámový propustek'!C2" display="/"/>
    <hyperlink ref="A5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Polní cesta HC30-R v k.ú. Nepomuky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91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15. 4. 2024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ROUND(J87,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ROUND((SUM(BE87:BE350)),  2)</f>
        <v>0</v>
      </c>
      <c r="G33" s="34"/>
      <c r="H33" s="34"/>
      <c r="I33" s="118">
        <v>0.21</v>
      </c>
      <c r="J33" s="117">
        <f>ROUND(((SUM(BE87:BE350))*I33),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ROUND((SUM(BF87:BF350)),  2)</f>
        <v>0</v>
      </c>
      <c r="G34" s="34"/>
      <c r="H34" s="34"/>
      <c r="I34" s="118">
        <v>0.12</v>
      </c>
      <c r="J34" s="117">
        <f>ROUND(((SUM(BF87:BF350))*I34),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ROUND((SUM(BG87:BG350)),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ROUND((SUM(BH87:BH350)),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ROUND((SUM(BI87:BI350)),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Polní cesta HC30-R v k.ú. Nepomuky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SO-101 - Polní cesta HC30-R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15. 4. 2024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Ústí nad Orlicí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96</v>
      </c>
      <c r="E60" s="137"/>
      <c r="F60" s="137"/>
      <c r="G60" s="137"/>
      <c r="H60" s="137"/>
      <c r="I60" s="137"/>
      <c r="J60" s="138">
        <f>J88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97</v>
      </c>
      <c r="E61" s="143"/>
      <c r="F61" s="143"/>
      <c r="G61" s="143"/>
      <c r="H61" s="143"/>
      <c r="I61" s="143"/>
      <c r="J61" s="144">
        <f>J89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98</v>
      </c>
      <c r="E62" s="143"/>
      <c r="F62" s="143"/>
      <c r="G62" s="143"/>
      <c r="H62" s="143"/>
      <c r="I62" s="143"/>
      <c r="J62" s="144">
        <f>J222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99</v>
      </c>
      <c r="E63" s="143"/>
      <c r="F63" s="143"/>
      <c r="G63" s="143"/>
      <c r="H63" s="143"/>
      <c r="I63" s="143"/>
      <c r="J63" s="144">
        <f>J234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100</v>
      </c>
      <c r="E64" s="143"/>
      <c r="F64" s="143"/>
      <c r="G64" s="143"/>
      <c r="H64" s="143"/>
      <c r="I64" s="143"/>
      <c r="J64" s="144">
        <f>J239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101</v>
      </c>
      <c r="E65" s="143"/>
      <c r="F65" s="143"/>
      <c r="G65" s="143"/>
      <c r="H65" s="143"/>
      <c r="I65" s="143"/>
      <c r="J65" s="144">
        <f>J293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102</v>
      </c>
      <c r="E66" s="143"/>
      <c r="F66" s="143"/>
      <c r="G66" s="143"/>
      <c r="H66" s="143"/>
      <c r="I66" s="143"/>
      <c r="J66" s="144">
        <f>J307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103</v>
      </c>
      <c r="E67" s="143"/>
      <c r="F67" s="143"/>
      <c r="G67" s="143"/>
      <c r="H67" s="143"/>
      <c r="I67" s="143"/>
      <c r="J67" s="144">
        <f>J347</f>
        <v>0</v>
      </c>
      <c r="K67" s="141"/>
      <c r="L67" s="145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104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53" t="str">
        <f>E7</f>
        <v>Polní cesta HC30-R v k.ú. Nepomuky</v>
      </c>
      <c r="F77" s="354"/>
      <c r="G77" s="354"/>
      <c r="H77" s="354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90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25" t="str">
        <f>E9</f>
        <v>SO-101 - Polní cesta HC30-R</v>
      </c>
      <c r="F79" s="355"/>
      <c r="G79" s="355"/>
      <c r="H79" s="355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F12</f>
        <v xml:space="preserve"> </v>
      </c>
      <c r="G81" s="36"/>
      <c r="H81" s="36"/>
      <c r="I81" s="29" t="s">
        <v>23</v>
      </c>
      <c r="J81" s="59" t="str">
        <f>IF(J12="","",J12)</f>
        <v>15. 4. 2024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25</v>
      </c>
      <c r="D83" s="36"/>
      <c r="E83" s="36"/>
      <c r="F83" s="27" t="str">
        <f>E15</f>
        <v>ČR-SPÚ, Pobočka Ústí nad Orlicí</v>
      </c>
      <c r="G83" s="36"/>
      <c r="H83" s="36"/>
      <c r="I83" s="29" t="s">
        <v>31</v>
      </c>
      <c r="J83" s="32" t="str">
        <f>E21</f>
        <v>Agroprojekce Litomyšl, s.r.o.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6"/>
      <c r="E84" s="36"/>
      <c r="F84" s="27" t="str">
        <f>IF(E18="","",E18)</f>
        <v>Vyplň údaj</v>
      </c>
      <c r="G84" s="36"/>
      <c r="H84" s="36"/>
      <c r="I84" s="29" t="s">
        <v>34</v>
      </c>
      <c r="J84" s="32" t="str">
        <f>E24</f>
        <v xml:space="preserve"> 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6"/>
      <c r="B86" s="147"/>
      <c r="C86" s="148" t="s">
        <v>105</v>
      </c>
      <c r="D86" s="149" t="s">
        <v>56</v>
      </c>
      <c r="E86" s="149" t="s">
        <v>52</v>
      </c>
      <c r="F86" s="149" t="s">
        <v>53</v>
      </c>
      <c r="G86" s="149" t="s">
        <v>106</v>
      </c>
      <c r="H86" s="149" t="s">
        <v>107</v>
      </c>
      <c r="I86" s="149" t="s">
        <v>108</v>
      </c>
      <c r="J86" s="149" t="s">
        <v>94</v>
      </c>
      <c r="K86" s="150" t="s">
        <v>109</v>
      </c>
      <c r="L86" s="151"/>
      <c r="M86" s="68" t="s">
        <v>19</v>
      </c>
      <c r="N86" s="69" t="s">
        <v>41</v>
      </c>
      <c r="O86" s="69" t="s">
        <v>110</v>
      </c>
      <c r="P86" s="69" t="s">
        <v>111</v>
      </c>
      <c r="Q86" s="69" t="s">
        <v>112</v>
      </c>
      <c r="R86" s="69" t="s">
        <v>113</v>
      </c>
      <c r="S86" s="69" t="s">
        <v>114</v>
      </c>
      <c r="T86" s="70" t="s">
        <v>115</v>
      </c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65" s="2" customFormat="1" ht="22.9" customHeight="1">
      <c r="A87" s="34"/>
      <c r="B87" s="35"/>
      <c r="C87" s="75" t="s">
        <v>116</v>
      </c>
      <c r="D87" s="36"/>
      <c r="E87" s="36"/>
      <c r="F87" s="36"/>
      <c r="G87" s="36"/>
      <c r="H87" s="36"/>
      <c r="I87" s="36"/>
      <c r="J87" s="152">
        <f>BK87</f>
        <v>0</v>
      </c>
      <c r="K87" s="36"/>
      <c r="L87" s="39"/>
      <c r="M87" s="71"/>
      <c r="N87" s="153"/>
      <c r="O87" s="72"/>
      <c r="P87" s="154">
        <f>P88</f>
        <v>0</v>
      </c>
      <c r="Q87" s="72"/>
      <c r="R87" s="154">
        <f>R88</f>
        <v>698.16996031999997</v>
      </c>
      <c r="S87" s="72"/>
      <c r="T87" s="155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70</v>
      </c>
      <c r="AU87" s="17" t="s">
        <v>95</v>
      </c>
      <c r="BK87" s="156">
        <f>BK88</f>
        <v>0</v>
      </c>
    </row>
    <row r="88" spans="1:65" s="12" customFormat="1" ht="25.9" customHeight="1">
      <c r="B88" s="157"/>
      <c r="C88" s="158"/>
      <c r="D88" s="159" t="s">
        <v>70</v>
      </c>
      <c r="E88" s="160" t="s">
        <v>117</v>
      </c>
      <c r="F88" s="160" t="s">
        <v>118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P89+P222+P234+P239+P293+P307+P347</f>
        <v>0</v>
      </c>
      <c r="Q88" s="165"/>
      <c r="R88" s="166">
        <f>R89+R222+R234+R239+R293+R307+R347</f>
        <v>698.16996031999997</v>
      </c>
      <c r="S88" s="165"/>
      <c r="T88" s="167">
        <f>T89+T222+T234+T239+T293+T307+T347</f>
        <v>0</v>
      </c>
      <c r="AR88" s="168" t="s">
        <v>79</v>
      </c>
      <c r="AT88" s="169" t="s">
        <v>70</v>
      </c>
      <c r="AU88" s="169" t="s">
        <v>71</v>
      </c>
      <c r="AY88" s="168" t="s">
        <v>119</v>
      </c>
      <c r="BK88" s="170">
        <f>BK89+BK222+BK234+BK239+BK293+BK307+BK347</f>
        <v>0</v>
      </c>
    </row>
    <row r="89" spans="1:65" s="12" customFormat="1" ht="22.9" customHeight="1">
      <c r="B89" s="157"/>
      <c r="C89" s="158"/>
      <c r="D89" s="159" t="s">
        <v>70</v>
      </c>
      <c r="E89" s="171" t="s">
        <v>79</v>
      </c>
      <c r="F89" s="171" t="s">
        <v>120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SUM(P90:P221)</f>
        <v>0</v>
      </c>
      <c r="Q89" s="165"/>
      <c r="R89" s="166">
        <f>SUM(R90:R221)</f>
        <v>5.6105140000000002</v>
      </c>
      <c r="S89" s="165"/>
      <c r="T89" s="167">
        <f>SUM(T90:T221)</f>
        <v>0</v>
      </c>
      <c r="AR89" s="168" t="s">
        <v>79</v>
      </c>
      <c r="AT89" s="169" t="s">
        <v>70</v>
      </c>
      <c r="AU89" s="169" t="s">
        <v>79</v>
      </c>
      <c r="AY89" s="168" t="s">
        <v>119</v>
      </c>
      <c r="BK89" s="170">
        <f>SUM(BK90:BK221)</f>
        <v>0</v>
      </c>
    </row>
    <row r="90" spans="1:65" s="2" customFormat="1" ht="24.2" customHeight="1">
      <c r="A90" s="34"/>
      <c r="B90" s="35"/>
      <c r="C90" s="173" t="s">
        <v>79</v>
      </c>
      <c r="D90" s="173" t="s">
        <v>121</v>
      </c>
      <c r="E90" s="174" t="s">
        <v>122</v>
      </c>
      <c r="F90" s="175" t="s">
        <v>123</v>
      </c>
      <c r="G90" s="176" t="s">
        <v>124</v>
      </c>
      <c r="H90" s="177">
        <v>39</v>
      </c>
      <c r="I90" s="178"/>
      <c r="J90" s="179">
        <f>ROUND(I90*H90,2)</f>
        <v>0</v>
      </c>
      <c r="K90" s="175" t="s">
        <v>125</v>
      </c>
      <c r="L90" s="39"/>
      <c r="M90" s="180" t="s">
        <v>19</v>
      </c>
      <c r="N90" s="181" t="s">
        <v>42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126</v>
      </c>
      <c r="AT90" s="184" t="s">
        <v>121</v>
      </c>
      <c r="AU90" s="184" t="s">
        <v>82</v>
      </c>
      <c r="AY90" s="17" t="s">
        <v>119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79</v>
      </c>
      <c r="BK90" s="185">
        <f>ROUND(I90*H90,2)</f>
        <v>0</v>
      </c>
      <c r="BL90" s="17" t="s">
        <v>126</v>
      </c>
      <c r="BM90" s="184" t="s">
        <v>127</v>
      </c>
    </row>
    <row r="91" spans="1:65" s="2" customFormat="1" ht="19.5">
      <c r="A91" s="34"/>
      <c r="B91" s="35"/>
      <c r="C91" s="36"/>
      <c r="D91" s="186" t="s">
        <v>128</v>
      </c>
      <c r="E91" s="36"/>
      <c r="F91" s="187" t="s">
        <v>129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128</v>
      </c>
      <c r="AU91" s="17" t="s">
        <v>82</v>
      </c>
    </row>
    <row r="92" spans="1:65" s="2" customFormat="1" ht="11.25">
      <c r="A92" s="34"/>
      <c r="B92" s="35"/>
      <c r="C92" s="36"/>
      <c r="D92" s="191" t="s">
        <v>130</v>
      </c>
      <c r="E92" s="36"/>
      <c r="F92" s="192" t="s">
        <v>131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130</v>
      </c>
      <c r="AU92" s="17" t="s">
        <v>82</v>
      </c>
    </row>
    <row r="93" spans="1:65" s="13" customFormat="1" ht="11.25">
      <c r="B93" s="193"/>
      <c r="C93" s="194"/>
      <c r="D93" s="186" t="s">
        <v>132</v>
      </c>
      <c r="E93" s="195" t="s">
        <v>19</v>
      </c>
      <c r="F93" s="196" t="s">
        <v>133</v>
      </c>
      <c r="G93" s="194"/>
      <c r="H93" s="197">
        <v>39</v>
      </c>
      <c r="I93" s="198"/>
      <c r="J93" s="194"/>
      <c r="K93" s="194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132</v>
      </c>
      <c r="AU93" s="203" t="s">
        <v>82</v>
      </c>
      <c r="AV93" s="13" t="s">
        <v>82</v>
      </c>
      <c r="AW93" s="13" t="s">
        <v>33</v>
      </c>
      <c r="AX93" s="13" t="s">
        <v>79</v>
      </c>
      <c r="AY93" s="203" t="s">
        <v>119</v>
      </c>
    </row>
    <row r="94" spans="1:65" s="2" customFormat="1" ht="16.5" customHeight="1">
      <c r="A94" s="34"/>
      <c r="B94" s="35"/>
      <c r="C94" s="173" t="s">
        <v>82</v>
      </c>
      <c r="D94" s="173" t="s">
        <v>121</v>
      </c>
      <c r="E94" s="174" t="s">
        <v>134</v>
      </c>
      <c r="F94" s="175" t="s">
        <v>135</v>
      </c>
      <c r="G94" s="176" t="s">
        <v>136</v>
      </c>
      <c r="H94" s="177">
        <v>13</v>
      </c>
      <c r="I94" s="178"/>
      <c r="J94" s="179">
        <f>ROUND(I94*H94,2)</f>
        <v>0</v>
      </c>
      <c r="K94" s="175" t="s">
        <v>125</v>
      </c>
      <c r="L94" s="39"/>
      <c r="M94" s="180" t="s">
        <v>19</v>
      </c>
      <c r="N94" s="181" t="s">
        <v>42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126</v>
      </c>
      <c r="AT94" s="184" t="s">
        <v>121</v>
      </c>
      <c r="AU94" s="184" t="s">
        <v>82</v>
      </c>
      <c r="AY94" s="17" t="s">
        <v>119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79</v>
      </c>
      <c r="BK94" s="185">
        <f>ROUND(I94*H94,2)</f>
        <v>0</v>
      </c>
      <c r="BL94" s="17" t="s">
        <v>126</v>
      </c>
      <c r="BM94" s="184" t="s">
        <v>137</v>
      </c>
    </row>
    <row r="95" spans="1:65" s="2" customFormat="1" ht="11.25">
      <c r="A95" s="34"/>
      <c r="B95" s="35"/>
      <c r="C95" s="36"/>
      <c r="D95" s="186" t="s">
        <v>128</v>
      </c>
      <c r="E95" s="36"/>
      <c r="F95" s="187" t="s">
        <v>138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128</v>
      </c>
      <c r="AU95" s="17" t="s">
        <v>82</v>
      </c>
    </row>
    <row r="96" spans="1:65" s="2" customFormat="1" ht="11.25">
      <c r="A96" s="34"/>
      <c r="B96" s="35"/>
      <c r="C96" s="36"/>
      <c r="D96" s="191" t="s">
        <v>130</v>
      </c>
      <c r="E96" s="36"/>
      <c r="F96" s="192" t="s">
        <v>139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130</v>
      </c>
      <c r="AU96" s="17" t="s">
        <v>82</v>
      </c>
    </row>
    <row r="97" spans="1:65" s="13" customFormat="1" ht="11.25">
      <c r="B97" s="193"/>
      <c r="C97" s="194"/>
      <c r="D97" s="186" t="s">
        <v>132</v>
      </c>
      <c r="E97" s="195" t="s">
        <v>19</v>
      </c>
      <c r="F97" s="196" t="s">
        <v>140</v>
      </c>
      <c r="G97" s="194"/>
      <c r="H97" s="197">
        <v>13</v>
      </c>
      <c r="I97" s="198"/>
      <c r="J97" s="194"/>
      <c r="K97" s="194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132</v>
      </c>
      <c r="AU97" s="203" t="s">
        <v>82</v>
      </c>
      <c r="AV97" s="13" t="s">
        <v>82</v>
      </c>
      <c r="AW97" s="13" t="s">
        <v>33</v>
      </c>
      <c r="AX97" s="13" t="s">
        <v>79</v>
      </c>
      <c r="AY97" s="203" t="s">
        <v>119</v>
      </c>
    </row>
    <row r="98" spans="1:65" s="2" customFormat="1" ht="16.5" customHeight="1">
      <c r="A98" s="34"/>
      <c r="B98" s="35"/>
      <c r="C98" s="173" t="s">
        <v>141</v>
      </c>
      <c r="D98" s="173" t="s">
        <v>121</v>
      </c>
      <c r="E98" s="174" t="s">
        <v>142</v>
      </c>
      <c r="F98" s="175" t="s">
        <v>143</v>
      </c>
      <c r="G98" s="176" t="s">
        <v>136</v>
      </c>
      <c r="H98" s="177">
        <v>13</v>
      </c>
      <c r="I98" s="178"/>
      <c r="J98" s="179">
        <f>ROUND(I98*H98,2)</f>
        <v>0</v>
      </c>
      <c r="K98" s="175" t="s">
        <v>125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126</v>
      </c>
      <c r="AT98" s="184" t="s">
        <v>121</v>
      </c>
      <c r="AU98" s="184" t="s">
        <v>82</v>
      </c>
      <c r="AY98" s="17" t="s">
        <v>119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126</v>
      </c>
      <c r="BM98" s="184" t="s">
        <v>144</v>
      </c>
    </row>
    <row r="99" spans="1:65" s="2" customFormat="1" ht="11.25">
      <c r="A99" s="34"/>
      <c r="B99" s="35"/>
      <c r="C99" s="36"/>
      <c r="D99" s="186" t="s">
        <v>128</v>
      </c>
      <c r="E99" s="36"/>
      <c r="F99" s="187" t="s">
        <v>145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128</v>
      </c>
      <c r="AU99" s="17" t="s">
        <v>82</v>
      </c>
    </row>
    <row r="100" spans="1:65" s="2" customFormat="1" ht="11.25">
      <c r="A100" s="34"/>
      <c r="B100" s="35"/>
      <c r="C100" s="36"/>
      <c r="D100" s="191" t="s">
        <v>130</v>
      </c>
      <c r="E100" s="36"/>
      <c r="F100" s="192" t="s">
        <v>146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130</v>
      </c>
      <c r="AU100" s="17" t="s">
        <v>82</v>
      </c>
    </row>
    <row r="101" spans="1:65" s="2" customFormat="1" ht="16.5" customHeight="1">
      <c r="A101" s="34"/>
      <c r="B101" s="35"/>
      <c r="C101" s="173" t="s">
        <v>126</v>
      </c>
      <c r="D101" s="173" t="s">
        <v>121</v>
      </c>
      <c r="E101" s="174" t="s">
        <v>147</v>
      </c>
      <c r="F101" s="175" t="s">
        <v>148</v>
      </c>
      <c r="G101" s="176" t="s">
        <v>124</v>
      </c>
      <c r="H101" s="177">
        <v>39</v>
      </c>
      <c r="I101" s="178"/>
      <c r="J101" s="179">
        <f>ROUND(I101*H101,2)</f>
        <v>0</v>
      </c>
      <c r="K101" s="175" t="s">
        <v>125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126</v>
      </c>
      <c r="AT101" s="184" t="s">
        <v>121</v>
      </c>
      <c r="AU101" s="184" t="s">
        <v>82</v>
      </c>
      <c r="AY101" s="17" t="s">
        <v>119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126</v>
      </c>
      <c r="BM101" s="184" t="s">
        <v>149</v>
      </c>
    </row>
    <row r="102" spans="1:65" s="2" customFormat="1" ht="11.25">
      <c r="A102" s="34"/>
      <c r="B102" s="35"/>
      <c r="C102" s="36"/>
      <c r="D102" s="186" t="s">
        <v>128</v>
      </c>
      <c r="E102" s="36"/>
      <c r="F102" s="187" t="s">
        <v>150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128</v>
      </c>
      <c r="AU102" s="17" t="s">
        <v>82</v>
      </c>
    </row>
    <row r="103" spans="1:65" s="2" customFormat="1" ht="11.25">
      <c r="A103" s="34"/>
      <c r="B103" s="35"/>
      <c r="C103" s="36"/>
      <c r="D103" s="191" t="s">
        <v>130</v>
      </c>
      <c r="E103" s="36"/>
      <c r="F103" s="192" t="s">
        <v>151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130</v>
      </c>
      <c r="AU103" s="17" t="s">
        <v>82</v>
      </c>
    </row>
    <row r="104" spans="1:65" s="2" customFormat="1" ht="16.5" customHeight="1">
      <c r="A104" s="34"/>
      <c r="B104" s="35"/>
      <c r="C104" s="173" t="s">
        <v>152</v>
      </c>
      <c r="D104" s="173" t="s">
        <v>121</v>
      </c>
      <c r="E104" s="174" t="s">
        <v>153</v>
      </c>
      <c r="F104" s="175" t="s">
        <v>154</v>
      </c>
      <c r="G104" s="176" t="s">
        <v>136</v>
      </c>
      <c r="H104" s="177">
        <v>27</v>
      </c>
      <c r="I104" s="178"/>
      <c r="J104" s="179">
        <f>ROUND(I104*H104,2)</f>
        <v>0</v>
      </c>
      <c r="K104" s="175" t="s">
        <v>125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126</v>
      </c>
      <c r="AT104" s="184" t="s">
        <v>121</v>
      </c>
      <c r="AU104" s="184" t="s">
        <v>82</v>
      </c>
      <c r="AY104" s="17" t="s">
        <v>119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126</v>
      </c>
      <c r="BM104" s="184" t="s">
        <v>155</v>
      </c>
    </row>
    <row r="105" spans="1:65" s="2" customFormat="1" ht="11.25">
      <c r="A105" s="34"/>
      <c r="B105" s="35"/>
      <c r="C105" s="36"/>
      <c r="D105" s="186" t="s">
        <v>128</v>
      </c>
      <c r="E105" s="36"/>
      <c r="F105" s="187" t="s">
        <v>156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128</v>
      </c>
      <c r="AU105" s="17" t="s">
        <v>82</v>
      </c>
    </row>
    <row r="106" spans="1:65" s="2" customFormat="1" ht="11.25">
      <c r="A106" s="34"/>
      <c r="B106" s="35"/>
      <c r="C106" s="36"/>
      <c r="D106" s="191" t="s">
        <v>130</v>
      </c>
      <c r="E106" s="36"/>
      <c r="F106" s="192" t="s">
        <v>157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130</v>
      </c>
      <c r="AU106" s="17" t="s">
        <v>82</v>
      </c>
    </row>
    <row r="107" spans="1:65" s="13" customFormat="1" ht="11.25">
      <c r="B107" s="193"/>
      <c r="C107" s="194"/>
      <c r="D107" s="186" t="s">
        <v>132</v>
      </c>
      <c r="E107" s="195" t="s">
        <v>19</v>
      </c>
      <c r="F107" s="196" t="s">
        <v>158</v>
      </c>
      <c r="G107" s="194"/>
      <c r="H107" s="197">
        <v>27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132</v>
      </c>
      <c r="AU107" s="203" t="s">
        <v>82</v>
      </c>
      <c r="AV107" s="13" t="s">
        <v>82</v>
      </c>
      <c r="AW107" s="13" t="s">
        <v>33</v>
      </c>
      <c r="AX107" s="13" t="s">
        <v>79</v>
      </c>
      <c r="AY107" s="203" t="s">
        <v>119</v>
      </c>
    </row>
    <row r="108" spans="1:65" s="2" customFormat="1" ht="16.5" customHeight="1">
      <c r="A108" s="34"/>
      <c r="B108" s="35"/>
      <c r="C108" s="173" t="s">
        <v>159</v>
      </c>
      <c r="D108" s="173" t="s">
        <v>121</v>
      </c>
      <c r="E108" s="174" t="s">
        <v>160</v>
      </c>
      <c r="F108" s="175" t="s">
        <v>161</v>
      </c>
      <c r="G108" s="176" t="s">
        <v>136</v>
      </c>
      <c r="H108" s="177">
        <v>11</v>
      </c>
      <c r="I108" s="178"/>
      <c r="J108" s="179">
        <f>ROUND(I108*H108,2)</f>
        <v>0</v>
      </c>
      <c r="K108" s="175" t="s">
        <v>125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126</v>
      </c>
      <c r="AT108" s="184" t="s">
        <v>121</v>
      </c>
      <c r="AU108" s="184" t="s">
        <v>82</v>
      </c>
      <c r="AY108" s="17" t="s">
        <v>119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126</v>
      </c>
      <c r="BM108" s="184" t="s">
        <v>162</v>
      </c>
    </row>
    <row r="109" spans="1:65" s="2" customFormat="1" ht="11.25">
      <c r="A109" s="34"/>
      <c r="B109" s="35"/>
      <c r="C109" s="36"/>
      <c r="D109" s="186" t="s">
        <v>128</v>
      </c>
      <c r="E109" s="36"/>
      <c r="F109" s="187" t="s">
        <v>163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128</v>
      </c>
      <c r="AU109" s="17" t="s">
        <v>82</v>
      </c>
    </row>
    <row r="110" spans="1:65" s="2" customFormat="1" ht="11.25">
      <c r="A110" s="34"/>
      <c r="B110" s="35"/>
      <c r="C110" s="36"/>
      <c r="D110" s="191" t="s">
        <v>130</v>
      </c>
      <c r="E110" s="36"/>
      <c r="F110" s="192" t="s">
        <v>164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130</v>
      </c>
      <c r="AU110" s="17" t="s">
        <v>82</v>
      </c>
    </row>
    <row r="111" spans="1:65" s="13" customFormat="1" ht="11.25">
      <c r="B111" s="193"/>
      <c r="C111" s="194"/>
      <c r="D111" s="186" t="s">
        <v>132</v>
      </c>
      <c r="E111" s="195" t="s">
        <v>19</v>
      </c>
      <c r="F111" s="196" t="s">
        <v>165</v>
      </c>
      <c r="G111" s="194"/>
      <c r="H111" s="197">
        <v>11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132</v>
      </c>
      <c r="AU111" s="203" t="s">
        <v>82</v>
      </c>
      <c r="AV111" s="13" t="s">
        <v>82</v>
      </c>
      <c r="AW111" s="13" t="s">
        <v>33</v>
      </c>
      <c r="AX111" s="13" t="s">
        <v>79</v>
      </c>
      <c r="AY111" s="203" t="s">
        <v>119</v>
      </c>
    </row>
    <row r="112" spans="1:65" s="2" customFormat="1" ht="16.5" customHeight="1">
      <c r="A112" s="34"/>
      <c r="B112" s="35"/>
      <c r="C112" s="173" t="s">
        <v>166</v>
      </c>
      <c r="D112" s="173" t="s">
        <v>121</v>
      </c>
      <c r="E112" s="174" t="s">
        <v>167</v>
      </c>
      <c r="F112" s="175" t="s">
        <v>168</v>
      </c>
      <c r="G112" s="176" t="s">
        <v>169</v>
      </c>
      <c r="H112" s="177">
        <v>5.6</v>
      </c>
      <c r="I112" s="178"/>
      <c r="J112" s="179">
        <f>ROUND(I112*H112,2)</f>
        <v>0</v>
      </c>
      <c r="K112" s="175" t="s">
        <v>125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3.6900000000000002E-2</v>
      </c>
      <c r="R112" s="182">
        <f>Q112*H112</f>
        <v>0.20663999999999999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126</v>
      </c>
      <c r="AT112" s="184" t="s">
        <v>121</v>
      </c>
      <c r="AU112" s="184" t="s">
        <v>82</v>
      </c>
      <c r="AY112" s="17" t="s">
        <v>119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126</v>
      </c>
      <c r="BM112" s="184" t="s">
        <v>170</v>
      </c>
    </row>
    <row r="113" spans="1:65" s="2" customFormat="1" ht="29.25">
      <c r="A113" s="34"/>
      <c r="B113" s="35"/>
      <c r="C113" s="36"/>
      <c r="D113" s="186" t="s">
        <v>128</v>
      </c>
      <c r="E113" s="36"/>
      <c r="F113" s="187" t="s">
        <v>171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128</v>
      </c>
      <c r="AU113" s="17" t="s">
        <v>82</v>
      </c>
    </row>
    <row r="114" spans="1:65" s="2" customFormat="1" ht="11.25">
      <c r="A114" s="34"/>
      <c r="B114" s="35"/>
      <c r="C114" s="36"/>
      <c r="D114" s="191" t="s">
        <v>130</v>
      </c>
      <c r="E114" s="36"/>
      <c r="F114" s="192" t="s">
        <v>172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130</v>
      </c>
      <c r="AU114" s="17" t="s">
        <v>82</v>
      </c>
    </row>
    <row r="115" spans="1:65" s="13" customFormat="1" ht="11.25">
      <c r="B115" s="193"/>
      <c r="C115" s="194"/>
      <c r="D115" s="186" t="s">
        <v>132</v>
      </c>
      <c r="E115" s="195" t="s">
        <v>19</v>
      </c>
      <c r="F115" s="196" t="s">
        <v>173</v>
      </c>
      <c r="G115" s="194"/>
      <c r="H115" s="197">
        <v>5.6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132</v>
      </c>
      <c r="AU115" s="203" t="s">
        <v>82</v>
      </c>
      <c r="AV115" s="13" t="s">
        <v>82</v>
      </c>
      <c r="AW115" s="13" t="s">
        <v>33</v>
      </c>
      <c r="AX115" s="13" t="s">
        <v>79</v>
      </c>
      <c r="AY115" s="203" t="s">
        <v>119</v>
      </c>
    </row>
    <row r="116" spans="1:65" s="2" customFormat="1" ht="16.5" customHeight="1">
      <c r="A116" s="34"/>
      <c r="B116" s="35"/>
      <c r="C116" s="173" t="s">
        <v>174</v>
      </c>
      <c r="D116" s="173" t="s">
        <v>121</v>
      </c>
      <c r="E116" s="174" t="s">
        <v>175</v>
      </c>
      <c r="F116" s="175" t="s">
        <v>176</v>
      </c>
      <c r="G116" s="176" t="s">
        <v>124</v>
      </c>
      <c r="H116" s="177">
        <v>417.05</v>
      </c>
      <c r="I116" s="178"/>
      <c r="J116" s="179">
        <f>ROUND(I116*H116,2)</f>
        <v>0</v>
      </c>
      <c r="K116" s="175" t="s">
        <v>125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126</v>
      </c>
      <c r="AT116" s="184" t="s">
        <v>121</v>
      </c>
      <c r="AU116" s="184" t="s">
        <v>82</v>
      </c>
      <c r="AY116" s="17" t="s">
        <v>119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126</v>
      </c>
      <c r="BM116" s="184" t="s">
        <v>177</v>
      </c>
    </row>
    <row r="117" spans="1:65" s="2" customFormat="1" ht="11.25">
      <c r="A117" s="34"/>
      <c r="B117" s="35"/>
      <c r="C117" s="36"/>
      <c r="D117" s="186" t="s">
        <v>128</v>
      </c>
      <c r="E117" s="36"/>
      <c r="F117" s="187" t="s">
        <v>178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128</v>
      </c>
      <c r="AU117" s="17" t="s">
        <v>82</v>
      </c>
    </row>
    <row r="118" spans="1:65" s="2" customFormat="1" ht="11.25">
      <c r="A118" s="34"/>
      <c r="B118" s="35"/>
      <c r="C118" s="36"/>
      <c r="D118" s="191" t="s">
        <v>130</v>
      </c>
      <c r="E118" s="36"/>
      <c r="F118" s="192" t="s">
        <v>179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130</v>
      </c>
      <c r="AU118" s="17" t="s">
        <v>82</v>
      </c>
    </row>
    <row r="119" spans="1:65" s="2" customFormat="1" ht="39">
      <c r="A119" s="34"/>
      <c r="B119" s="35"/>
      <c r="C119" s="36"/>
      <c r="D119" s="186" t="s">
        <v>180</v>
      </c>
      <c r="E119" s="36"/>
      <c r="F119" s="204" t="s">
        <v>181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180</v>
      </c>
      <c r="AU119" s="17" t="s">
        <v>82</v>
      </c>
    </row>
    <row r="120" spans="1:65" s="13" customFormat="1" ht="11.25">
      <c r="B120" s="193"/>
      <c r="C120" s="194"/>
      <c r="D120" s="186" t="s">
        <v>132</v>
      </c>
      <c r="E120" s="195" t="s">
        <v>19</v>
      </c>
      <c r="F120" s="196" t="s">
        <v>182</v>
      </c>
      <c r="G120" s="194"/>
      <c r="H120" s="197">
        <v>417.05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132</v>
      </c>
      <c r="AU120" s="203" t="s">
        <v>82</v>
      </c>
      <c r="AV120" s="13" t="s">
        <v>82</v>
      </c>
      <c r="AW120" s="13" t="s">
        <v>33</v>
      </c>
      <c r="AX120" s="13" t="s">
        <v>79</v>
      </c>
      <c r="AY120" s="203" t="s">
        <v>119</v>
      </c>
    </row>
    <row r="121" spans="1:65" s="2" customFormat="1" ht="21.75" customHeight="1">
      <c r="A121" s="34"/>
      <c r="B121" s="35"/>
      <c r="C121" s="173" t="s">
        <v>183</v>
      </c>
      <c r="D121" s="173" t="s">
        <v>121</v>
      </c>
      <c r="E121" s="174" t="s">
        <v>184</v>
      </c>
      <c r="F121" s="175" t="s">
        <v>185</v>
      </c>
      <c r="G121" s="176" t="s">
        <v>186</v>
      </c>
      <c r="H121" s="177">
        <v>94.2</v>
      </c>
      <c r="I121" s="178"/>
      <c r="J121" s="179">
        <f>ROUND(I121*H121,2)</f>
        <v>0</v>
      </c>
      <c r="K121" s="175" t="s">
        <v>125</v>
      </c>
      <c r="L121" s="39"/>
      <c r="M121" s="180" t="s">
        <v>19</v>
      </c>
      <c r="N121" s="181" t="s">
        <v>42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126</v>
      </c>
      <c r="AT121" s="184" t="s">
        <v>121</v>
      </c>
      <c r="AU121" s="184" t="s">
        <v>82</v>
      </c>
      <c r="AY121" s="17" t="s">
        <v>119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79</v>
      </c>
      <c r="BK121" s="185">
        <f>ROUND(I121*H121,2)</f>
        <v>0</v>
      </c>
      <c r="BL121" s="17" t="s">
        <v>126</v>
      </c>
      <c r="BM121" s="184" t="s">
        <v>187</v>
      </c>
    </row>
    <row r="122" spans="1:65" s="2" customFormat="1" ht="11.25">
      <c r="A122" s="34"/>
      <c r="B122" s="35"/>
      <c r="C122" s="36"/>
      <c r="D122" s="186" t="s">
        <v>128</v>
      </c>
      <c r="E122" s="36"/>
      <c r="F122" s="187" t="s">
        <v>188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128</v>
      </c>
      <c r="AU122" s="17" t="s">
        <v>82</v>
      </c>
    </row>
    <row r="123" spans="1:65" s="2" customFormat="1" ht="11.25">
      <c r="A123" s="34"/>
      <c r="B123" s="35"/>
      <c r="C123" s="36"/>
      <c r="D123" s="191" t="s">
        <v>130</v>
      </c>
      <c r="E123" s="36"/>
      <c r="F123" s="192" t="s">
        <v>189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130</v>
      </c>
      <c r="AU123" s="17" t="s">
        <v>82</v>
      </c>
    </row>
    <row r="124" spans="1:65" s="13" customFormat="1" ht="11.25">
      <c r="B124" s="193"/>
      <c r="C124" s="194"/>
      <c r="D124" s="186" t="s">
        <v>132</v>
      </c>
      <c r="E124" s="195" t="s">
        <v>19</v>
      </c>
      <c r="F124" s="196" t="s">
        <v>190</v>
      </c>
      <c r="G124" s="194"/>
      <c r="H124" s="197">
        <v>94.2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132</v>
      </c>
      <c r="AU124" s="203" t="s">
        <v>82</v>
      </c>
      <c r="AV124" s="13" t="s">
        <v>82</v>
      </c>
      <c r="AW124" s="13" t="s">
        <v>33</v>
      </c>
      <c r="AX124" s="13" t="s">
        <v>79</v>
      </c>
      <c r="AY124" s="203" t="s">
        <v>119</v>
      </c>
    </row>
    <row r="125" spans="1:65" s="2" customFormat="1" ht="21.75" customHeight="1">
      <c r="A125" s="34"/>
      <c r="B125" s="35"/>
      <c r="C125" s="173" t="s">
        <v>191</v>
      </c>
      <c r="D125" s="173" t="s">
        <v>121</v>
      </c>
      <c r="E125" s="174" t="s">
        <v>192</v>
      </c>
      <c r="F125" s="175" t="s">
        <v>193</v>
      </c>
      <c r="G125" s="176" t="s">
        <v>186</v>
      </c>
      <c r="H125" s="177">
        <v>67.875</v>
      </c>
      <c r="I125" s="178"/>
      <c r="J125" s="179">
        <f>ROUND(I125*H125,2)</f>
        <v>0</v>
      </c>
      <c r="K125" s="175" t="s">
        <v>125</v>
      </c>
      <c r="L125" s="39"/>
      <c r="M125" s="180" t="s">
        <v>19</v>
      </c>
      <c r="N125" s="181" t="s">
        <v>42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126</v>
      </c>
      <c r="AT125" s="184" t="s">
        <v>121</v>
      </c>
      <c r="AU125" s="184" t="s">
        <v>82</v>
      </c>
      <c r="AY125" s="17" t="s">
        <v>119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79</v>
      </c>
      <c r="BK125" s="185">
        <f>ROUND(I125*H125,2)</f>
        <v>0</v>
      </c>
      <c r="BL125" s="17" t="s">
        <v>126</v>
      </c>
      <c r="BM125" s="184" t="s">
        <v>194</v>
      </c>
    </row>
    <row r="126" spans="1:65" s="2" customFormat="1" ht="19.5">
      <c r="A126" s="34"/>
      <c r="B126" s="35"/>
      <c r="C126" s="36"/>
      <c r="D126" s="186" t="s">
        <v>128</v>
      </c>
      <c r="E126" s="36"/>
      <c r="F126" s="187" t="s">
        <v>195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128</v>
      </c>
      <c r="AU126" s="17" t="s">
        <v>82</v>
      </c>
    </row>
    <row r="127" spans="1:65" s="2" customFormat="1" ht="11.25">
      <c r="A127" s="34"/>
      <c r="B127" s="35"/>
      <c r="C127" s="36"/>
      <c r="D127" s="191" t="s">
        <v>130</v>
      </c>
      <c r="E127" s="36"/>
      <c r="F127" s="192" t="s">
        <v>196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130</v>
      </c>
      <c r="AU127" s="17" t="s">
        <v>82</v>
      </c>
    </row>
    <row r="128" spans="1:65" s="13" customFormat="1" ht="11.25">
      <c r="B128" s="193"/>
      <c r="C128" s="194"/>
      <c r="D128" s="186" t="s">
        <v>132</v>
      </c>
      <c r="E128" s="195" t="s">
        <v>19</v>
      </c>
      <c r="F128" s="196" t="s">
        <v>197</v>
      </c>
      <c r="G128" s="194"/>
      <c r="H128" s="197">
        <v>66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132</v>
      </c>
      <c r="AU128" s="203" t="s">
        <v>82</v>
      </c>
      <c r="AV128" s="13" t="s">
        <v>82</v>
      </c>
      <c r="AW128" s="13" t="s">
        <v>33</v>
      </c>
      <c r="AX128" s="13" t="s">
        <v>71</v>
      </c>
      <c r="AY128" s="203" t="s">
        <v>119</v>
      </c>
    </row>
    <row r="129" spans="1:65" s="13" customFormat="1" ht="11.25">
      <c r="B129" s="193"/>
      <c r="C129" s="194"/>
      <c r="D129" s="186" t="s">
        <v>132</v>
      </c>
      <c r="E129" s="195" t="s">
        <v>19</v>
      </c>
      <c r="F129" s="196" t="s">
        <v>198</v>
      </c>
      <c r="G129" s="194"/>
      <c r="H129" s="197">
        <v>1.875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132</v>
      </c>
      <c r="AU129" s="203" t="s">
        <v>82</v>
      </c>
      <c r="AV129" s="13" t="s">
        <v>82</v>
      </c>
      <c r="AW129" s="13" t="s">
        <v>33</v>
      </c>
      <c r="AX129" s="13" t="s">
        <v>71</v>
      </c>
      <c r="AY129" s="203" t="s">
        <v>119</v>
      </c>
    </row>
    <row r="130" spans="1:65" s="2" customFormat="1" ht="21.75" customHeight="1">
      <c r="A130" s="34"/>
      <c r="B130" s="35"/>
      <c r="C130" s="173" t="s">
        <v>199</v>
      </c>
      <c r="D130" s="173" t="s">
        <v>121</v>
      </c>
      <c r="E130" s="174" t="s">
        <v>200</v>
      </c>
      <c r="F130" s="175" t="s">
        <v>201</v>
      </c>
      <c r="G130" s="176" t="s">
        <v>186</v>
      </c>
      <c r="H130" s="177">
        <v>6.7759999999999998</v>
      </c>
      <c r="I130" s="178"/>
      <c r="J130" s="179">
        <f>ROUND(I130*H130,2)</f>
        <v>0</v>
      </c>
      <c r="K130" s="175" t="s">
        <v>125</v>
      </c>
      <c r="L130" s="39"/>
      <c r="M130" s="180" t="s">
        <v>19</v>
      </c>
      <c r="N130" s="181" t="s">
        <v>42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126</v>
      </c>
      <c r="AT130" s="184" t="s">
        <v>121</v>
      </c>
      <c r="AU130" s="184" t="s">
        <v>82</v>
      </c>
      <c r="AY130" s="17" t="s">
        <v>119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79</v>
      </c>
      <c r="BK130" s="185">
        <f>ROUND(I130*H130,2)</f>
        <v>0</v>
      </c>
      <c r="BL130" s="17" t="s">
        <v>126</v>
      </c>
      <c r="BM130" s="184" t="s">
        <v>202</v>
      </c>
    </row>
    <row r="131" spans="1:65" s="2" customFormat="1" ht="19.5">
      <c r="A131" s="34"/>
      <c r="B131" s="35"/>
      <c r="C131" s="36"/>
      <c r="D131" s="186" t="s">
        <v>128</v>
      </c>
      <c r="E131" s="36"/>
      <c r="F131" s="187" t="s">
        <v>203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128</v>
      </c>
      <c r="AU131" s="17" t="s">
        <v>82</v>
      </c>
    </row>
    <row r="132" spans="1:65" s="2" customFormat="1" ht="11.25">
      <c r="A132" s="34"/>
      <c r="B132" s="35"/>
      <c r="C132" s="36"/>
      <c r="D132" s="191" t="s">
        <v>130</v>
      </c>
      <c r="E132" s="36"/>
      <c r="F132" s="192" t="s">
        <v>204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130</v>
      </c>
      <c r="AU132" s="17" t="s">
        <v>82</v>
      </c>
    </row>
    <row r="133" spans="1:65" s="13" customFormat="1" ht="11.25">
      <c r="B133" s="193"/>
      <c r="C133" s="194"/>
      <c r="D133" s="186" t="s">
        <v>132</v>
      </c>
      <c r="E133" s="195" t="s">
        <v>19</v>
      </c>
      <c r="F133" s="196" t="s">
        <v>205</v>
      </c>
      <c r="G133" s="194"/>
      <c r="H133" s="197">
        <v>6.7759999999999998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132</v>
      </c>
      <c r="AU133" s="203" t="s">
        <v>82</v>
      </c>
      <c r="AV133" s="13" t="s">
        <v>82</v>
      </c>
      <c r="AW133" s="13" t="s">
        <v>33</v>
      </c>
      <c r="AX133" s="13" t="s">
        <v>79</v>
      </c>
      <c r="AY133" s="203" t="s">
        <v>119</v>
      </c>
    </row>
    <row r="134" spans="1:65" s="2" customFormat="1" ht="16.5" customHeight="1">
      <c r="A134" s="34"/>
      <c r="B134" s="35"/>
      <c r="C134" s="173" t="s">
        <v>8</v>
      </c>
      <c r="D134" s="173" t="s">
        <v>121</v>
      </c>
      <c r="E134" s="174" t="s">
        <v>206</v>
      </c>
      <c r="F134" s="175" t="s">
        <v>207</v>
      </c>
      <c r="G134" s="176" t="s">
        <v>186</v>
      </c>
      <c r="H134" s="177">
        <v>6.7759999999999998</v>
      </c>
      <c r="I134" s="178"/>
      <c r="J134" s="179">
        <f>ROUND(I134*H134,2)</f>
        <v>0</v>
      </c>
      <c r="K134" s="175" t="s">
        <v>125</v>
      </c>
      <c r="L134" s="39"/>
      <c r="M134" s="180" t="s">
        <v>19</v>
      </c>
      <c r="N134" s="181" t="s">
        <v>42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126</v>
      </c>
      <c r="AT134" s="184" t="s">
        <v>121</v>
      </c>
      <c r="AU134" s="184" t="s">
        <v>82</v>
      </c>
      <c r="AY134" s="17" t="s">
        <v>119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79</v>
      </c>
      <c r="BK134" s="185">
        <f>ROUND(I134*H134,2)</f>
        <v>0</v>
      </c>
      <c r="BL134" s="17" t="s">
        <v>126</v>
      </c>
      <c r="BM134" s="184" t="s">
        <v>208</v>
      </c>
    </row>
    <row r="135" spans="1:65" s="2" customFormat="1" ht="19.5">
      <c r="A135" s="34"/>
      <c r="B135" s="35"/>
      <c r="C135" s="36"/>
      <c r="D135" s="186" t="s">
        <v>128</v>
      </c>
      <c r="E135" s="36"/>
      <c r="F135" s="187" t="s">
        <v>209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128</v>
      </c>
      <c r="AU135" s="17" t="s">
        <v>82</v>
      </c>
    </row>
    <row r="136" spans="1:65" s="2" customFormat="1" ht="11.25">
      <c r="A136" s="34"/>
      <c r="B136" s="35"/>
      <c r="C136" s="36"/>
      <c r="D136" s="191" t="s">
        <v>130</v>
      </c>
      <c r="E136" s="36"/>
      <c r="F136" s="192" t="s">
        <v>210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130</v>
      </c>
      <c r="AU136" s="17" t="s">
        <v>82</v>
      </c>
    </row>
    <row r="137" spans="1:65" s="13" customFormat="1" ht="11.25">
      <c r="B137" s="193"/>
      <c r="C137" s="194"/>
      <c r="D137" s="186" t="s">
        <v>132</v>
      </c>
      <c r="E137" s="195" t="s">
        <v>19</v>
      </c>
      <c r="F137" s="196" t="s">
        <v>205</v>
      </c>
      <c r="G137" s="194"/>
      <c r="H137" s="197">
        <v>6.7759999999999998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132</v>
      </c>
      <c r="AU137" s="203" t="s">
        <v>82</v>
      </c>
      <c r="AV137" s="13" t="s">
        <v>82</v>
      </c>
      <c r="AW137" s="13" t="s">
        <v>33</v>
      </c>
      <c r="AX137" s="13" t="s">
        <v>79</v>
      </c>
      <c r="AY137" s="203" t="s">
        <v>119</v>
      </c>
    </row>
    <row r="138" spans="1:65" s="2" customFormat="1" ht="16.5" customHeight="1">
      <c r="A138" s="34"/>
      <c r="B138" s="35"/>
      <c r="C138" s="173" t="s">
        <v>211</v>
      </c>
      <c r="D138" s="173" t="s">
        <v>121</v>
      </c>
      <c r="E138" s="174" t="s">
        <v>212</v>
      </c>
      <c r="F138" s="175" t="s">
        <v>213</v>
      </c>
      <c r="G138" s="176" t="s">
        <v>136</v>
      </c>
      <c r="H138" s="177">
        <v>27</v>
      </c>
      <c r="I138" s="178"/>
      <c r="J138" s="179">
        <f>ROUND(I138*H138,2)</f>
        <v>0</v>
      </c>
      <c r="K138" s="175" t="s">
        <v>125</v>
      </c>
      <c r="L138" s="39"/>
      <c r="M138" s="180" t="s">
        <v>19</v>
      </c>
      <c r="N138" s="181" t="s">
        <v>42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126</v>
      </c>
      <c r="AT138" s="184" t="s">
        <v>121</v>
      </c>
      <c r="AU138" s="184" t="s">
        <v>82</v>
      </c>
      <c r="AY138" s="17" t="s">
        <v>119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79</v>
      </c>
      <c r="BK138" s="185">
        <f>ROUND(I138*H138,2)</f>
        <v>0</v>
      </c>
      <c r="BL138" s="17" t="s">
        <v>126</v>
      </c>
      <c r="BM138" s="184" t="s">
        <v>214</v>
      </c>
    </row>
    <row r="139" spans="1:65" s="2" customFormat="1" ht="19.5">
      <c r="A139" s="34"/>
      <c r="B139" s="35"/>
      <c r="C139" s="36"/>
      <c r="D139" s="186" t="s">
        <v>128</v>
      </c>
      <c r="E139" s="36"/>
      <c r="F139" s="187" t="s">
        <v>215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128</v>
      </c>
      <c r="AU139" s="17" t="s">
        <v>82</v>
      </c>
    </row>
    <row r="140" spans="1:65" s="2" customFormat="1" ht="11.25">
      <c r="A140" s="34"/>
      <c r="B140" s="35"/>
      <c r="C140" s="36"/>
      <c r="D140" s="191" t="s">
        <v>130</v>
      </c>
      <c r="E140" s="36"/>
      <c r="F140" s="192" t="s">
        <v>216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130</v>
      </c>
      <c r="AU140" s="17" t="s">
        <v>82</v>
      </c>
    </row>
    <row r="141" spans="1:65" s="2" customFormat="1" ht="16.5" customHeight="1">
      <c r="A141" s="34"/>
      <c r="B141" s="35"/>
      <c r="C141" s="173" t="s">
        <v>217</v>
      </c>
      <c r="D141" s="173" t="s">
        <v>121</v>
      </c>
      <c r="E141" s="174" t="s">
        <v>218</v>
      </c>
      <c r="F141" s="175" t="s">
        <v>219</v>
      </c>
      <c r="G141" s="176" t="s">
        <v>136</v>
      </c>
      <c r="H141" s="177">
        <v>11</v>
      </c>
      <c r="I141" s="178"/>
      <c r="J141" s="179">
        <f>ROUND(I141*H141,2)</f>
        <v>0</v>
      </c>
      <c r="K141" s="175" t="s">
        <v>125</v>
      </c>
      <c r="L141" s="39"/>
      <c r="M141" s="180" t="s">
        <v>19</v>
      </c>
      <c r="N141" s="181" t="s">
        <v>42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126</v>
      </c>
      <c r="AT141" s="184" t="s">
        <v>121</v>
      </c>
      <c r="AU141" s="184" t="s">
        <v>82</v>
      </c>
      <c r="AY141" s="17" t="s">
        <v>119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79</v>
      </c>
      <c r="BK141" s="185">
        <f>ROUND(I141*H141,2)</f>
        <v>0</v>
      </c>
      <c r="BL141" s="17" t="s">
        <v>126</v>
      </c>
      <c r="BM141" s="184" t="s">
        <v>220</v>
      </c>
    </row>
    <row r="142" spans="1:65" s="2" customFormat="1" ht="19.5">
      <c r="A142" s="34"/>
      <c r="B142" s="35"/>
      <c r="C142" s="36"/>
      <c r="D142" s="186" t="s">
        <v>128</v>
      </c>
      <c r="E142" s="36"/>
      <c r="F142" s="187" t="s">
        <v>221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128</v>
      </c>
      <c r="AU142" s="17" t="s">
        <v>82</v>
      </c>
    </row>
    <row r="143" spans="1:65" s="2" customFormat="1" ht="11.25">
      <c r="A143" s="34"/>
      <c r="B143" s="35"/>
      <c r="C143" s="36"/>
      <c r="D143" s="191" t="s">
        <v>130</v>
      </c>
      <c r="E143" s="36"/>
      <c r="F143" s="192" t="s">
        <v>222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130</v>
      </c>
      <c r="AU143" s="17" t="s">
        <v>82</v>
      </c>
    </row>
    <row r="144" spans="1:65" s="2" customFormat="1" ht="16.5" customHeight="1">
      <c r="A144" s="34"/>
      <c r="B144" s="35"/>
      <c r="C144" s="173" t="s">
        <v>223</v>
      </c>
      <c r="D144" s="173" t="s">
        <v>121</v>
      </c>
      <c r="E144" s="174" t="s">
        <v>224</v>
      </c>
      <c r="F144" s="175" t="s">
        <v>225</v>
      </c>
      <c r="G144" s="176" t="s">
        <v>186</v>
      </c>
      <c r="H144" s="177">
        <v>10.7</v>
      </c>
      <c r="I144" s="178"/>
      <c r="J144" s="179">
        <f>ROUND(I144*H144,2)</f>
        <v>0</v>
      </c>
      <c r="K144" s="175" t="s">
        <v>125</v>
      </c>
      <c r="L144" s="39"/>
      <c r="M144" s="180" t="s">
        <v>19</v>
      </c>
      <c r="N144" s="181" t="s">
        <v>42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126</v>
      </c>
      <c r="AT144" s="184" t="s">
        <v>121</v>
      </c>
      <c r="AU144" s="184" t="s">
        <v>82</v>
      </c>
      <c r="AY144" s="17" t="s">
        <v>119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126</v>
      </c>
      <c r="BM144" s="184" t="s">
        <v>226</v>
      </c>
    </row>
    <row r="145" spans="1:65" s="2" customFormat="1" ht="19.5">
      <c r="A145" s="34"/>
      <c r="B145" s="35"/>
      <c r="C145" s="36"/>
      <c r="D145" s="186" t="s">
        <v>128</v>
      </c>
      <c r="E145" s="36"/>
      <c r="F145" s="187" t="s">
        <v>227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128</v>
      </c>
      <c r="AU145" s="17" t="s">
        <v>82</v>
      </c>
    </row>
    <row r="146" spans="1:65" s="2" customFormat="1" ht="11.25">
      <c r="A146" s="34"/>
      <c r="B146" s="35"/>
      <c r="C146" s="36"/>
      <c r="D146" s="191" t="s">
        <v>130</v>
      </c>
      <c r="E146" s="36"/>
      <c r="F146" s="192" t="s">
        <v>228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130</v>
      </c>
      <c r="AU146" s="17" t="s">
        <v>82</v>
      </c>
    </row>
    <row r="147" spans="1:65" s="13" customFormat="1" ht="11.25">
      <c r="B147" s="193"/>
      <c r="C147" s="194"/>
      <c r="D147" s="186" t="s">
        <v>132</v>
      </c>
      <c r="E147" s="195" t="s">
        <v>19</v>
      </c>
      <c r="F147" s="196" t="s">
        <v>229</v>
      </c>
      <c r="G147" s="194"/>
      <c r="H147" s="197">
        <v>10.7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132</v>
      </c>
      <c r="AU147" s="203" t="s">
        <v>82</v>
      </c>
      <c r="AV147" s="13" t="s">
        <v>82</v>
      </c>
      <c r="AW147" s="13" t="s">
        <v>33</v>
      </c>
      <c r="AX147" s="13" t="s">
        <v>79</v>
      </c>
      <c r="AY147" s="203" t="s">
        <v>119</v>
      </c>
    </row>
    <row r="148" spans="1:65" s="2" customFormat="1" ht="16.5" customHeight="1">
      <c r="A148" s="34"/>
      <c r="B148" s="35"/>
      <c r="C148" s="173" t="s">
        <v>230</v>
      </c>
      <c r="D148" s="173" t="s">
        <v>121</v>
      </c>
      <c r="E148" s="174" t="s">
        <v>231</v>
      </c>
      <c r="F148" s="175" t="s">
        <v>232</v>
      </c>
      <c r="G148" s="176" t="s">
        <v>136</v>
      </c>
      <c r="H148" s="177">
        <v>378</v>
      </c>
      <c r="I148" s="178"/>
      <c r="J148" s="179">
        <f>ROUND(I148*H148,2)</f>
        <v>0</v>
      </c>
      <c r="K148" s="175" t="s">
        <v>125</v>
      </c>
      <c r="L148" s="39"/>
      <c r="M148" s="180" t="s">
        <v>19</v>
      </c>
      <c r="N148" s="181" t="s">
        <v>42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126</v>
      </c>
      <c r="AT148" s="184" t="s">
        <v>121</v>
      </c>
      <c r="AU148" s="184" t="s">
        <v>82</v>
      </c>
      <c r="AY148" s="17" t="s">
        <v>119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79</v>
      </c>
      <c r="BK148" s="185">
        <f>ROUND(I148*H148,2)</f>
        <v>0</v>
      </c>
      <c r="BL148" s="17" t="s">
        <v>126</v>
      </c>
      <c r="BM148" s="184" t="s">
        <v>233</v>
      </c>
    </row>
    <row r="149" spans="1:65" s="2" customFormat="1" ht="19.5">
      <c r="A149" s="34"/>
      <c r="B149" s="35"/>
      <c r="C149" s="36"/>
      <c r="D149" s="186" t="s">
        <v>128</v>
      </c>
      <c r="E149" s="36"/>
      <c r="F149" s="187" t="s">
        <v>234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128</v>
      </c>
      <c r="AU149" s="17" t="s">
        <v>82</v>
      </c>
    </row>
    <row r="150" spans="1:65" s="2" customFormat="1" ht="11.25">
      <c r="A150" s="34"/>
      <c r="B150" s="35"/>
      <c r="C150" s="36"/>
      <c r="D150" s="191" t="s">
        <v>130</v>
      </c>
      <c r="E150" s="36"/>
      <c r="F150" s="192" t="s">
        <v>235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130</v>
      </c>
      <c r="AU150" s="17" t="s">
        <v>82</v>
      </c>
    </row>
    <row r="151" spans="1:65" s="13" customFormat="1" ht="11.25">
      <c r="B151" s="193"/>
      <c r="C151" s="194"/>
      <c r="D151" s="186" t="s">
        <v>132</v>
      </c>
      <c r="E151" s="195" t="s">
        <v>19</v>
      </c>
      <c r="F151" s="196" t="s">
        <v>236</v>
      </c>
      <c r="G151" s="194"/>
      <c r="H151" s="197">
        <v>378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132</v>
      </c>
      <c r="AU151" s="203" t="s">
        <v>82</v>
      </c>
      <c r="AV151" s="13" t="s">
        <v>82</v>
      </c>
      <c r="AW151" s="13" t="s">
        <v>33</v>
      </c>
      <c r="AX151" s="13" t="s">
        <v>79</v>
      </c>
      <c r="AY151" s="203" t="s">
        <v>119</v>
      </c>
    </row>
    <row r="152" spans="1:65" s="2" customFormat="1" ht="16.5" customHeight="1">
      <c r="A152" s="34"/>
      <c r="B152" s="35"/>
      <c r="C152" s="173" t="s">
        <v>237</v>
      </c>
      <c r="D152" s="173" t="s">
        <v>121</v>
      </c>
      <c r="E152" s="174" t="s">
        <v>238</v>
      </c>
      <c r="F152" s="175" t="s">
        <v>239</v>
      </c>
      <c r="G152" s="176" t="s">
        <v>136</v>
      </c>
      <c r="H152" s="177">
        <v>154</v>
      </c>
      <c r="I152" s="178"/>
      <c r="J152" s="179">
        <f>ROUND(I152*H152,2)</f>
        <v>0</v>
      </c>
      <c r="K152" s="175" t="s">
        <v>125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126</v>
      </c>
      <c r="AT152" s="184" t="s">
        <v>121</v>
      </c>
      <c r="AU152" s="184" t="s">
        <v>82</v>
      </c>
      <c r="AY152" s="17" t="s">
        <v>119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126</v>
      </c>
      <c r="BM152" s="184" t="s">
        <v>240</v>
      </c>
    </row>
    <row r="153" spans="1:65" s="2" customFormat="1" ht="19.5">
      <c r="A153" s="34"/>
      <c r="B153" s="35"/>
      <c r="C153" s="36"/>
      <c r="D153" s="186" t="s">
        <v>128</v>
      </c>
      <c r="E153" s="36"/>
      <c r="F153" s="187" t="s">
        <v>241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128</v>
      </c>
      <c r="AU153" s="17" t="s">
        <v>82</v>
      </c>
    </row>
    <row r="154" spans="1:65" s="2" customFormat="1" ht="11.25">
      <c r="A154" s="34"/>
      <c r="B154" s="35"/>
      <c r="C154" s="36"/>
      <c r="D154" s="191" t="s">
        <v>130</v>
      </c>
      <c r="E154" s="36"/>
      <c r="F154" s="192" t="s">
        <v>242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130</v>
      </c>
      <c r="AU154" s="17" t="s">
        <v>82</v>
      </c>
    </row>
    <row r="155" spans="1:65" s="13" customFormat="1" ht="11.25">
      <c r="B155" s="193"/>
      <c r="C155" s="194"/>
      <c r="D155" s="186" t="s">
        <v>132</v>
      </c>
      <c r="E155" s="195" t="s">
        <v>19</v>
      </c>
      <c r="F155" s="196" t="s">
        <v>243</v>
      </c>
      <c r="G155" s="194"/>
      <c r="H155" s="197">
        <v>154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132</v>
      </c>
      <c r="AU155" s="203" t="s">
        <v>82</v>
      </c>
      <c r="AV155" s="13" t="s">
        <v>82</v>
      </c>
      <c r="AW155" s="13" t="s">
        <v>33</v>
      </c>
      <c r="AX155" s="13" t="s">
        <v>79</v>
      </c>
      <c r="AY155" s="203" t="s">
        <v>119</v>
      </c>
    </row>
    <row r="156" spans="1:65" s="2" customFormat="1" ht="21.75" customHeight="1">
      <c r="A156" s="34"/>
      <c r="B156" s="35"/>
      <c r="C156" s="173" t="s">
        <v>244</v>
      </c>
      <c r="D156" s="173" t="s">
        <v>121</v>
      </c>
      <c r="E156" s="174" t="s">
        <v>245</v>
      </c>
      <c r="F156" s="175" t="s">
        <v>246</v>
      </c>
      <c r="G156" s="176" t="s">
        <v>186</v>
      </c>
      <c r="H156" s="177">
        <v>138.6</v>
      </c>
      <c r="I156" s="178"/>
      <c r="J156" s="179">
        <f>ROUND(I156*H156,2)</f>
        <v>0</v>
      </c>
      <c r="K156" s="175" t="s">
        <v>125</v>
      </c>
      <c r="L156" s="39"/>
      <c r="M156" s="180" t="s">
        <v>19</v>
      </c>
      <c r="N156" s="181" t="s">
        <v>42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126</v>
      </c>
      <c r="AT156" s="184" t="s">
        <v>121</v>
      </c>
      <c r="AU156" s="184" t="s">
        <v>82</v>
      </c>
      <c r="AY156" s="17" t="s">
        <v>119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79</v>
      </c>
      <c r="BK156" s="185">
        <f>ROUND(I156*H156,2)</f>
        <v>0</v>
      </c>
      <c r="BL156" s="17" t="s">
        <v>126</v>
      </c>
      <c r="BM156" s="184" t="s">
        <v>247</v>
      </c>
    </row>
    <row r="157" spans="1:65" s="2" customFormat="1" ht="19.5">
      <c r="A157" s="34"/>
      <c r="B157" s="35"/>
      <c r="C157" s="36"/>
      <c r="D157" s="186" t="s">
        <v>128</v>
      </c>
      <c r="E157" s="36"/>
      <c r="F157" s="187" t="s">
        <v>248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128</v>
      </c>
      <c r="AU157" s="17" t="s">
        <v>82</v>
      </c>
    </row>
    <row r="158" spans="1:65" s="2" customFormat="1" ht="11.25">
      <c r="A158" s="34"/>
      <c r="B158" s="35"/>
      <c r="C158" s="36"/>
      <c r="D158" s="191" t="s">
        <v>130</v>
      </c>
      <c r="E158" s="36"/>
      <c r="F158" s="192" t="s">
        <v>249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130</v>
      </c>
      <c r="AU158" s="17" t="s">
        <v>82</v>
      </c>
    </row>
    <row r="159" spans="1:65" s="13" customFormat="1" ht="11.25">
      <c r="B159" s="193"/>
      <c r="C159" s="194"/>
      <c r="D159" s="186" t="s">
        <v>132</v>
      </c>
      <c r="E159" s="195" t="s">
        <v>19</v>
      </c>
      <c r="F159" s="196" t="s">
        <v>250</v>
      </c>
      <c r="G159" s="194"/>
      <c r="H159" s="197">
        <v>149.30000000000001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132</v>
      </c>
      <c r="AU159" s="203" t="s">
        <v>82</v>
      </c>
      <c r="AV159" s="13" t="s">
        <v>82</v>
      </c>
      <c r="AW159" s="13" t="s">
        <v>33</v>
      </c>
      <c r="AX159" s="13" t="s">
        <v>71</v>
      </c>
      <c r="AY159" s="203" t="s">
        <v>119</v>
      </c>
    </row>
    <row r="160" spans="1:65" s="13" customFormat="1" ht="11.25">
      <c r="B160" s="193"/>
      <c r="C160" s="194"/>
      <c r="D160" s="186" t="s">
        <v>132</v>
      </c>
      <c r="E160" s="195" t="s">
        <v>19</v>
      </c>
      <c r="F160" s="196" t="s">
        <v>251</v>
      </c>
      <c r="G160" s="194"/>
      <c r="H160" s="197">
        <v>-10.7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132</v>
      </c>
      <c r="AU160" s="203" t="s">
        <v>82</v>
      </c>
      <c r="AV160" s="13" t="s">
        <v>82</v>
      </c>
      <c r="AW160" s="13" t="s">
        <v>33</v>
      </c>
      <c r="AX160" s="13" t="s">
        <v>71</v>
      </c>
      <c r="AY160" s="203" t="s">
        <v>119</v>
      </c>
    </row>
    <row r="161" spans="1:65" s="2" customFormat="1" ht="24.2" customHeight="1">
      <c r="A161" s="34"/>
      <c r="B161" s="35"/>
      <c r="C161" s="173" t="s">
        <v>252</v>
      </c>
      <c r="D161" s="173" t="s">
        <v>121</v>
      </c>
      <c r="E161" s="174" t="s">
        <v>253</v>
      </c>
      <c r="F161" s="175" t="s">
        <v>254</v>
      </c>
      <c r="G161" s="176" t="s">
        <v>186</v>
      </c>
      <c r="H161" s="177">
        <v>693</v>
      </c>
      <c r="I161" s="178"/>
      <c r="J161" s="179">
        <f>ROUND(I161*H161,2)</f>
        <v>0</v>
      </c>
      <c r="K161" s="175" t="s">
        <v>125</v>
      </c>
      <c r="L161" s="39"/>
      <c r="M161" s="180" t="s">
        <v>19</v>
      </c>
      <c r="N161" s="181" t="s">
        <v>42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126</v>
      </c>
      <c r="AT161" s="184" t="s">
        <v>121</v>
      </c>
      <c r="AU161" s="184" t="s">
        <v>82</v>
      </c>
      <c r="AY161" s="17" t="s">
        <v>119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79</v>
      </c>
      <c r="BK161" s="185">
        <f>ROUND(I161*H161,2)</f>
        <v>0</v>
      </c>
      <c r="BL161" s="17" t="s">
        <v>126</v>
      </c>
      <c r="BM161" s="184" t="s">
        <v>255</v>
      </c>
    </row>
    <row r="162" spans="1:65" s="2" customFormat="1" ht="19.5">
      <c r="A162" s="34"/>
      <c r="B162" s="35"/>
      <c r="C162" s="36"/>
      <c r="D162" s="186" t="s">
        <v>128</v>
      </c>
      <c r="E162" s="36"/>
      <c r="F162" s="187" t="s">
        <v>256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128</v>
      </c>
      <c r="AU162" s="17" t="s">
        <v>82</v>
      </c>
    </row>
    <row r="163" spans="1:65" s="2" customFormat="1" ht="11.25">
      <c r="A163" s="34"/>
      <c r="B163" s="35"/>
      <c r="C163" s="36"/>
      <c r="D163" s="191" t="s">
        <v>130</v>
      </c>
      <c r="E163" s="36"/>
      <c r="F163" s="192" t="s">
        <v>257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130</v>
      </c>
      <c r="AU163" s="17" t="s">
        <v>82</v>
      </c>
    </row>
    <row r="164" spans="1:65" s="13" customFormat="1" ht="11.25">
      <c r="B164" s="193"/>
      <c r="C164" s="194"/>
      <c r="D164" s="186" t="s">
        <v>132</v>
      </c>
      <c r="E164" s="195" t="s">
        <v>19</v>
      </c>
      <c r="F164" s="196" t="s">
        <v>258</v>
      </c>
      <c r="G164" s="194"/>
      <c r="H164" s="197">
        <v>693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132</v>
      </c>
      <c r="AU164" s="203" t="s">
        <v>82</v>
      </c>
      <c r="AV164" s="13" t="s">
        <v>82</v>
      </c>
      <c r="AW164" s="13" t="s">
        <v>33</v>
      </c>
      <c r="AX164" s="13" t="s">
        <v>79</v>
      </c>
      <c r="AY164" s="203" t="s">
        <v>119</v>
      </c>
    </row>
    <row r="165" spans="1:65" s="2" customFormat="1" ht="16.5" customHeight="1">
      <c r="A165" s="34"/>
      <c r="B165" s="35"/>
      <c r="C165" s="173" t="s">
        <v>259</v>
      </c>
      <c r="D165" s="173" t="s">
        <v>121</v>
      </c>
      <c r="E165" s="174" t="s">
        <v>260</v>
      </c>
      <c r="F165" s="175" t="s">
        <v>261</v>
      </c>
      <c r="G165" s="176" t="s">
        <v>186</v>
      </c>
      <c r="H165" s="177">
        <v>19.600000000000001</v>
      </c>
      <c r="I165" s="178"/>
      <c r="J165" s="179">
        <f>ROUND(I165*H165,2)</f>
        <v>0</v>
      </c>
      <c r="K165" s="175" t="s">
        <v>125</v>
      </c>
      <c r="L165" s="39"/>
      <c r="M165" s="180" t="s">
        <v>19</v>
      </c>
      <c r="N165" s="181" t="s">
        <v>42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126</v>
      </c>
      <c r="AT165" s="184" t="s">
        <v>121</v>
      </c>
      <c r="AU165" s="184" t="s">
        <v>82</v>
      </c>
      <c r="AY165" s="17" t="s">
        <v>119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79</v>
      </c>
      <c r="BK165" s="185">
        <f>ROUND(I165*H165,2)</f>
        <v>0</v>
      </c>
      <c r="BL165" s="17" t="s">
        <v>126</v>
      </c>
      <c r="BM165" s="184" t="s">
        <v>262</v>
      </c>
    </row>
    <row r="166" spans="1:65" s="2" customFormat="1" ht="19.5">
      <c r="A166" s="34"/>
      <c r="B166" s="35"/>
      <c r="C166" s="36"/>
      <c r="D166" s="186" t="s">
        <v>128</v>
      </c>
      <c r="E166" s="36"/>
      <c r="F166" s="187" t="s">
        <v>263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128</v>
      </c>
      <c r="AU166" s="17" t="s">
        <v>82</v>
      </c>
    </row>
    <row r="167" spans="1:65" s="2" customFormat="1" ht="11.25">
      <c r="A167" s="34"/>
      <c r="B167" s="35"/>
      <c r="C167" s="36"/>
      <c r="D167" s="191" t="s">
        <v>130</v>
      </c>
      <c r="E167" s="36"/>
      <c r="F167" s="192" t="s">
        <v>264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130</v>
      </c>
      <c r="AU167" s="17" t="s">
        <v>82</v>
      </c>
    </row>
    <row r="168" spans="1:65" s="2" customFormat="1" ht="19.5">
      <c r="A168" s="34"/>
      <c r="B168" s="35"/>
      <c r="C168" s="36"/>
      <c r="D168" s="186" t="s">
        <v>180</v>
      </c>
      <c r="E168" s="36"/>
      <c r="F168" s="204" t="s">
        <v>265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180</v>
      </c>
      <c r="AU168" s="17" t="s">
        <v>82</v>
      </c>
    </row>
    <row r="169" spans="1:65" s="13" customFormat="1" ht="11.25">
      <c r="B169" s="193"/>
      <c r="C169" s="194"/>
      <c r="D169" s="186" t="s">
        <v>132</v>
      </c>
      <c r="E169" s="195" t="s">
        <v>19</v>
      </c>
      <c r="F169" s="196" t="s">
        <v>266</v>
      </c>
      <c r="G169" s="194"/>
      <c r="H169" s="197">
        <v>19.600000000000001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132</v>
      </c>
      <c r="AU169" s="203" t="s">
        <v>82</v>
      </c>
      <c r="AV169" s="13" t="s">
        <v>82</v>
      </c>
      <c r="AW169" s="13" t="s">
        <v>33</v>
      </c>
      <c r="AX169" s="13" t="s">
        <v>79</v>
      </c>
      <c r="AY169" s="203" t="s">
        <v>119</v>
      </c>
    </row>
    <row r="170" spans="1:65" s="2" customFormat="1" ht="16.5" customHeight="1">
      <c r="A170" s="34"/>
      <c r="B170" s="35"/>
      <c r="C170" s="173" t="s">
        <v>7</v>
      </c>
      <c r="D170" s="173" t="s">
        <v>121</v>
      </c>
      <c r="E170" s="174" t="s">
        <v>267</v>
      </c>
      <c r="F170" s="175" t="s">
        <v>268</v>
      </c>
      <c r="G170" s="176" t="s">
        <v>269</v>
      </c>
      <c r="H170" s="177">
        <v>249.48</v>
      </c>
      <c r="I170" s="178"/>
      <c r="J170" s="179">
        <f>ROUND(I170*H170,2)</f>
        <v>0</v>
      </c>
      <c r="K170" s="175" t="s">
        <v>125</v>
      </c>
      <c r="L170" s="39"/>
      <c r="M170" s="180" t="s">
        <v>19</v>
      </c>
      <c r="N170" s="181" t="s">
        <v>42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126</v>
      </c>
      <c r="AT170" s="184" t="s">
        <v>121</v>
      </c>
      <c r="AU170" s="184" t="s">
        <v>82</v>
      </c>
      <c r="AY170" s="17" t="s">
        <v>119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79</v>
      </c>
      <c r="BK170" s="185">
        <f>ROUND(I170*H170,2)</f>
        <v>0</v>
      </c>
      <c r="BL170" s="17" t="s">
        <v>126</v>
      </c>
      <c r="BM170" s="184" t="s">
        <v>270</v>
      </c>
    </row>
    <row r="171" spans="1:65" s="2" customFormat="1" ht="11.25">
      <c r="A171" s="34"/>
      <c r="B171" s="35"/>
      <c r="C171" s="36"/>
      <c r="D171" s="186" t="s">
        <v>128</v>
      </c>
      <c r="E171" s="36"/>
      <c r="F171" s="187" t="s">
        <v>271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128</v>
      </c>
      <c r="AU171" s="17" t="s">
        <v>82</v>
      </c>
    </row>
    <row r="172" spans="1:65" s="2" customFormat="1" ht="11.25">
      <c r="A172" s="34"/>
      <c r="B172" s="35"/>
      <c r="C172" s="36"/>
      <c r="D172" s="191" t="s">
        <v>130</v>
      </c>
      <c r="E172" s="36"/>
      <c r="F172" s="192" t="s">
        <v>272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130</v>
      </c>
      <c r="AU172" s="17" t="s">
        <v>82</v>
      </c>
    </row>
    <row r="173" spans="1:65" s="13" customFormat="1" ht="11.25">
      <c r="B173" s="193"/>
      <c r="C173" s="194"/>
      <c r="D173" s="186" t="s">
        <v>132</v>
      </c>
      <c r="E173" s="195" t="s">
        <v>19</v>
      </c>
      <c r="F173" s="196" t="s">
        <v>273</v>
      </c>
      <c r="G173" s="194"/>
      <c r="H173" s="197">
        <v>249.48</v>
      </c>
      <c r="I173" s="198"/>
      <c r="J173" s="194"/>
      <c r="K173" s="194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132</v>
      </c>
      <c r="AU173" s="203" t="s">
        <v>82</v>
      </c>
      <c r="AV173" s="13" t="s">
        <v>82</v>
      </c>
      <c r="AW173" s="13" t="s">
        <v>33</v>
      </c>
      <c r="AX173" s="13" t="s">
        <v>79</v>
      </c>
      <c r="AY173" s="203" t="s">
        <v>119</v>
      </c>
    </row>
    <row r="174" spans="1:65" s="2" customFormat="1" ht="16.5" customHeight="1">
      <c r="A174" s="34"/>
      <c r="B174" s="35"/>
      <c r="C174" s="173" t="s">
        <v>274</v>
      </c>
      <c r="D174" s="173" t="s">
        <v>121</v>
      </c>
      <c r="E174" s="174" t="s">
        <v>275</v>
      </c>
      <c r="F174" s="175" t="s">
        <v>276</v>
      </c>
      <c r="G174" s="176" t="s">
        <v>269</v>
      </c>
      <c r="H174" s="177">
        <v>2.4500000000000002</v>
      </c>
      <c r="I174" s="178"/>
      <c r="J174" s="179">
        <f>ROUND(I174*H174,2)</f>
        <v>0</v>
      </c>
      <c r="K174" s="175" t="s">
        <v>19</v>
      </c>
      <c r="L174" s="39"/>
      <c r="M174" s="180" t="s">
        <v>19</v>
      </c>
      <c r="N174" s="181" t="s">
        <v>42</v>
      </c>
      <c r="O174" s="64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126</v>
      </c>
      <c r="AT174" s="184" t="s">
        <v>121</v>
      </c>
      <c r="AU174" s="184" t="s">
        <v>82</v>
      </c>
      <c r="AY174" s="17" t="s">
        <v>119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79</v>
      </c>
      <c r="BK174" s="185">
        <f>ROUND(I174*H174,2)</f>
        <v>0</v>
      </c>
      <c r="BL174" s="17" t="s">
        <v>126</v>
      </c>
      <c r="BM174" s="184" t="s">
        <v>277</v>
      </c>
    </row>
    <row r="175" spans="1:65" s="2" customFormat="1" ht="11.25">
      <c r="A175" s="34"/>
      <c r="B175" s="35"/>
      <c r="C175" s="36"/>
      <c r="D175" s="186" t="s">
        <v>128</v>
      </c>
      <c r="E175" s="36"/>
      <c r="F175" s="187" t="s">
        <v>276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128</v>
      </c>
      <c r="AU175" s="17" t="s">
        <v>82</v>
      </c>
    </row>
    <row r="176" spans="1:65" s="13" customFormat="1" ht="11.25">
      <c r="B176" s="193"/>
      <c r="C176" s="194"/>
      <c r="D176" s="186" t="s">
        <v>132</v>
      </c>
      <c r="E176" s="195" t="s">
        <v>19</v>
      </c>
      <c r="F176" s="196" t="s">
        <v>278</v>
      </c>
      <c r="G176" s="194"/>
      <c r="H176" s="197">
        <v>2.4500000000000002</v>
      </c>
      <c r="I176" s="198"/>
      <c r="J176" s="194"/>
      <c r="K176" s="194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132</v>
      </c>
      <c r="AU176" s="203" t="s">
        <v>82</v>
      </c>
      <c r="AV176" s="13" t="s">
        <v>82</v>
      </c>
      <c r="AW176" s="13" t="s">
        <v>33</v>
      </c>
      <c r="AX176" s="13" t="s">
        <v>79</v>
      </c>
      <c r="AY176" s="203" t="s">
        <v>119</v>
      </c>
    </row>
    <row r="177" spans="1:65" s="2" customFormat="1" ht="16.5" customHeight="1">
      <c r="A177" s="34"/>
      <c r="B177" s="35"/>
      <c r="C177" s="173" t="s">
        <v>279</v>
      </c>
      <c r="D177" s="173" t="s">
        <v>121</v>
      </c>
      <c r="E177" s="174" t="s">
        <v>280</v>
      </c>
      <c r="F177" s="175" t="s">
        <v>281</v>
      </c>
      <c r="G177" s="176" t="s">
        <v>186</v>
      </c>
      <c r="H177" s="177">
        <v>138.6</v>
      </c>
      <c r="I177" s="178"/>
      <c r="J177" s="179">
        <f>ROUND(I177*H177,2)</f>
        <v>0</v>
      </c>
      <c r="K177" s="175" t="s">
        <v>125</v>
      </c>
      <c r="L177" s="39"/>
      <c r="M177" s="180" t="s">
        <v>19</v>
      </c>
      <c r="N177" s="181" t="s">
        <v>42</v>
      </c>
      <c r="O177" s="64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126</v>
      </c>
      <c r="AT177" s="184" t="s">
        <v>121</v>
      </c>
      <c r="AU177" s="184" t="s">
        <v>82</v>
      </c>
      <c r="AY177" s="17" t="s">
        <v>119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79</v>
      </c>
      <c r="BK177" s="185">
        <f>ROUND(I177*H177,2)</f>
        <v>0</v>
      </c>
      <c r="BL177" s="17" t="s">
        <v>126</v>
      </c>
      <c r="BM177" s="184" t="s">
        <v>282</v>
      </c>
    </row>
    <row r="178" spans="1:65" s="2" customFormat="1" ht="11.25">
      <c r="A178" s="34"/>
      <c r="B178" s="35"/>
      <c r="C178" s="36"/>
      <c r="D178" s="186" t="s">
        <v>128</v>
      </c>
      <c r="E178" s="36"/>
      <c r="F178" s="187" t="s">
        <v>283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128</v>
      </c>
      <c r="AU178" s="17" t="s">
        <v>82</v>
      </c>
    </row>
    <row r="179" spans="1:65" s="2" customFormat="1" ht="11.25">
      <c r="A179" s="34"/>
      <c r="B179" s="35"/>
      <c r="C179" s="36"/>
      <c r="D179" s="191" t="s">
        <v>130</v>
      </c>
      <c r="E179" s="36"/>
      <c r="F179" s="192" t="s">
        <v>284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130</v>
      </c>
      <c r="AU179" s="17" t="s">
        <v>82</v>
      </c>
    </row>
    <row r="180" spans="1:65" s="13" customFormat="1" ht="11.25">
      <c r="B180" s="193"/>
      <c r="C180" s="194"/>
      <c r="D180" s="186" t="s">
        <v>132</v>
      </c>
      <c r="E180" s="195" t="s">
        <v>19</v>
      </c>
      <c r="F180" s="196" t="s">
        <v>285</v>
      </c>
      <c r="G180" s="194"/>
      <c r="H180" s="197">
        <v>138.6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132</v>
      </c>
      <c r="AU180" s="203" t="s">
        <v>82</v>
      </c>
      <c r="AV180" s="13" t="s">
        <v>82</v>
      </c>
      <c r="AW180" s="13" t="s">
        <v>33</v>
      </c>
      <c r="AX180" s="13" t="s">
        <v>79</v>
      </c>
      <c r="AY180" s="203" t="s">
        <v>119</v>
      </c>
    </row>
    <row r="181" spans="1:65" s="2" customFormat="1" ht="16.5" customHeight="1">
      <c r="A181" s="34"/>
      <c r="B181" s="35"/>
      <c r="C181" s="173" t="s">
        <v>286</v>
      </c>
      <c r="D181" s="173" t="s">
        <v>121</v>
      </c>
      <c r="E181" s="174" t="s">
        <v>287</v>
      </c>
      <c r="F181" s="175" t="s">
        <v>288</v>
      </c>
      <c r="G181" s="176" t="s">
        <v>186</v>
      </c>
      <c r="H181" s="177">
        <v>3.08</v>
      </c>
      <c r="I181" s="178"/>
      <c r="J181" s="179">
        <f>ROUND(I181*H181,2)</f>
        <v>0</v>
      </c>
      <c r="K181" s="175" t="s">
        <v>125</v>
      </c>
      <c r="L181" s="39"/>
      <c r="M181" s="180" t="s">
        <v>19</v>
      </c>
      <c r="N181" s="181" t="s">
        <v>42</v>
      </c>
      <c r="O181" s="64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126</v>
      </c>
      <c r="AT181" s="184" t="s">
        <v>121</v>
      </c>
      <c r="AU181" s="184" t="s">
        <v>82</v>
      </c>
      <c r="AY181" s="17" t="s">
        <v>119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79</v>
      </c>
      <c r="BK181" s="185">
        <f>ROUND(I181*H181,2)</f>
        <v>0</v>
      </c>
      <c r="BL181" s="17" t="s">
        <v>126</v>
      </c>
      <c r="BM181" s="184" t="s">
        <v>289</v>
      </c>
    </row>
    <row r="182" spans="1:65" s="2" customFormat="1" ht="19.5">
      <c r="A182" s="34"/>
      <c r="B182" s="35"/>
      <c r="C182" s="36"/>
      <c r="D182" s="186" t="s">
        <v>128</v>
      </c>
      <c r="E182" s="36"/>
      <c r="F182" s="187" t="s">
        <v>290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128</v>
      </c>
      <c r="AU182" s="17" t="s">
        <v>82</v>
      </c>
    </row>
    <row r="183" spans="1:65" s="2" customFormat="1" ht="11.25">
      <c r="A183" s="34"/>
      <c r="B183" s="35"/>
      <c r="C183" s="36"/>
      <c r="D183" s="191" t="s">
        <v>130</v>
      </c>
      <c r="E183" s="36"/>
      <c r="F183" s="192" t="s">
        <v>291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130</v>
      </c>
      <c r="AU183" s="17" t="s">
        <v>82</v>
      </c>
    </row>
    <row r="184" spans="1:65" s="13" customFormat="1" ht="11.25">
      <c r="B184" s="193"/>
      <c r="C184" s="194"/>
      <c r="D184" s="186" t="s">
        <v>132</v>
      </c>
      <c r="E184" s="195" t="s">
        <v>19</v>
      </c>
      <c r="F184" s="196" t="s">
        <v>292</v>
      </c>
      <c r="G184" s="194"/>
      <c r="H184" s="197">
        <v>3.08</v>
      </c>
      <c r="I184" s="198"/>
      <c r="J184" s="194"/>
      <c r="K184" s="194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132</v>
      </c>
      <c r="AU184" s="203" t="s">
        <v>82</v>
      </c>
      <c r="AV184" s="13" t="s">
        <v>82</v>
      </c>
      <c r="AW184" s="13" t="s">
        <v>33</v>
      </c>
      <c r="AX184" s="13" t="s">
        <v>79</v>
      </c>
      <c r="AY184" s="203" t="s">
        <v>119</v>
      </c>
    </row>
    <row r="185" spans="1:65" s="2" customFormat="1" ht="16.5" customHeight="1">
      <c r="A185" s="34"/>
      <c r="B185" s="35"/>
      <c r="C185" s="205" t="s">
        <v>293</v>
      </c>
      <c r="D185" s="205" t="s">
        <v>294</v>
      </c>
      <c r="E185" s="206" t="s">
        <v>295</v>
      </c>
      <c r="F185" s="207" t="s">
        <v>296</v>
      </c>
      <c r="G185" s="208" t="s">
        <v>269</v>
      </c>
      <c r="H185" s="209">
        <v>5.4009999999999998</v>
      </c>
      <c r="I185" s="210"/>
      <c r="J185" s="211">
        <f>ROUND(I185*H185,2)</f>
        <v>0</v>
      </c>
      <c r="K185" s="207" t="s">
        <v>125</v>
      </c>
      <c r="L185" s="212"/>
      <c r="M185" s="213" t="s">
        <v>19</v>
      </c>
      <c r="N185" s="214" t="s">
        <v>42</v>
      </c>
      <c r="O185" s="64"/>
      <c r="P185" s="182">
        <f>O185*H185</f>
        <v>0</v>
      </c>
      <c r="Q185" s="182">
        <v>1</v>
      </c>
      <c r="R185" s="182">
        <f>Q185*H185</f>
        <v>5.4009999999999998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174</v>
      </c>
      <c r="AT185" s="184" t="s">
        <v>294</v>
      </c>
      <c r="AU185" s="184" t="s">
        <v>82</v>
      </c>
      <c r="AY185" s="17" t="s">
        <v>119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79</v>
      </c>
      <c r="BK185" s="185">
        <f>ROUND(I185*H185,2)</f>
        <v>0</v>
      </c>
      <c r="BL185" s="17" t="s">
        <v>126</v>
      </c>
      <c r="BM185" s="184" t="s">
        <v>297</v>
      </c>
    </row>
    <row r="186" spans="1:65" s="2" customFormat="1" ht="11.25">
      <c r="A186" s="34"/>
      <c r="B186" s="35"/>
      <c r="C186" s="36"/>
      <c r="D186" s="186" t="s">
        <v>128</v>
      </c>
      <c r="E186" s="36"/>
      <c r="F186" s="187" t="s">
        <v>296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128</v>
      </c>
      <c r="AU186" s="17" t="s">
        <v>82</v>
      </c>
    </row>
    <row r="187" spans="1:65" s="13" customFormat="1" ht="11.25">
      <c r="B187" s="193"/>
      <c r="C187" s="194"/>
      <c r="D187" s="186" t="s">
        <v>132</v>
      </c>
      <c r="E187" s="195" t="s">
        <v>19</v>
      </c>
      <c r="F187" s="196" t="s">
        <v>298</v>
      </c>
      <c r="G187" s="194"/>
      <c r="H187" s="197">
        <v>5.4009999999999998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132</v>
      </c>
      <c r="AU187" s="203" t="s">
        <v>82</v>
      </c>
      <c r="AV187" s="13" t="s">
        <v>82</v>
      </c>
      <c r="AW187" s="13" t="s">
        <v>33</v>
      </c>
      <c r="AX187" s="13" t="s">
        <v>79</v>
      </c>
      <c r="AY187" s="203" t="s">
        <v>119</v>
      </c>
    </row>
    <row r="188" spans="1:65" s="2" customFormat="1" ht="21.75" customHeight="1">
      <c r="A188" s="34"/>
      <c r="B188" s="35"/>
      <c r="C188" s="173" t="s">
        <v>299</v>
      </c>
      <c r="D188" s="173" t="s">
        <v>121</v>
      </c>
      <c r="E188" s="174" t="s">
        <v>300</v>
      </c>
      <c r="F188" s="175" t="s">
        <v>301</v>
      </c>
      <c r="G188" s="176" t="s">
        <v>124</v>
      </c>
      <c r="H188" s="177">
        <v>694.6</v>
      </c>
      <c r="I188" s="178"/>
      <c r="J188" s="179">
        <f>ROUND(I188*H188,2)</f>
        <v>0</v>
      </c>
      <c r="K188" s="175" t="s">
        <v>125</v>
      </c>
      <c r="L188" s="39"/>
      <c r="M188" s="180" t="s">
        <v>19</v>
      </c>
      <c r="N188" s="181" t="s">
        <v>42</v>
      </c>
      <c r="O188" s="64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126</v>
      </c>
      <c r="AT188" s="184" t="s">
        <v>121</v>
      </c>
      <c r="AU188" s="184" t="s">
        <v>82</v>
      </c>
      <c r="AY188" s="17" t="s">
        <v>119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79</v>
      </c>
      <c r="BK188" s="185">
        <f>ROUND(I188*H188,2)</f>
        <v>0</v>
      </c>
      <c r="BL188" s="17" t="s">
        <v>126</v>
      </c>
      <c r="BM188" s="184" t="s">
        <v>302</v>
      </c>
    </row>
    <row r="189" spans="1:65" s="2" customFormat="1" ht="11.25">
      <c r="A189" s="34"/>
      <c r="B189" s="35"/>
      <c r="C189" s="36"/>
      <c r="D189" s="186" t="s">
        <v>128</v>
      </c>
      <c r="E189" s="36"/>
      <c r="F189" s="187" t="s">
        <v>303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128</v>
      </c>
      <c r="AU189" s="17" t="s">
        <v>82</v>
      </c>
    </row>
    <row r="190" spans="1:65" s="2" customFormat="1" ht="11.25">
      <c r="A190" s="34"/>
      <c r="B190" s="35"/>
      <c r="C190" s="36"/>
      <c r="D190" s="191" t="s">
        <v>130</v>
      </c>
      <c r="E190" s="36"/>
      <c r="F190" s="192" t="s">
        <v>304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130</v>
      </c>
      <c r="AU190" s="17" t="s">
        <v>82</v>
      </c>
    </row>
    <row r="191" spans="1:65" s="2" customFormat="1" ht="19.5">
      <c r="A191" s="34"/>
      <c r="B191" s="35"/>
      <c r="C191" s="36"/>
      <c r="D191" s="186" t="s">
        <v>180</v>
      </c>
      <c r="E191" s="36"/>
      <c r="F191" s="204" t="s">
        <v>305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180</v>
      </c>
      <c r="AU191" s="17" t="s">
        <v>82</v>
      </c>
    </row>
    <row r="192" spans="1:65" s="13" customFormat="1" ht="11.25">
      <c r="B192" s="193"/>
      <c r="C192" s="194"/>
      <c r="D192" s="186" t="s">
        <v>132</v>
      </c>
      <c r="E192" s="195" t="s">
        <v>19</v>
      </c>
      <c r="F192" s="196" t="s">
        <v>306</v>
      </c>
      <c r="G192" s="194"/>
      <c r="H192" s="197">
        <v>694.6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132</v>
      </c>
      <c r="AU192" s="203" t="s">
        <v>82</v>
      </c>
      <c r="AV192" s="13" t="s">
        <v>82</v>
      </c>
      <c r="AW192" s="13" t="s">
        <v>33</v>
      </c>
      <c r="AX192" s="13" t="s">
        <v>79</v>
      </c>
      <c r="AY192" s="203" t="s">
        <v>119</v>
      </c>
    </row>
    <row r="193" spans="1:65" s="2" customFormat="1" ht="16.5" customHeight="1">
      <c r="A193" s="34"/>
      <c r="B193" s="35"/>
      <c r="C193" s="173" t="s">
        <v>307</v>
      </c>
      <c r="D193" s="173" t="s">
        <v>121</v>
      </c>
      <c r="E193" s="174" t="s">
        <v>308</v>
      </c>
      <c r="F193" s="175" t="s">
        <v>309</v>
      </c>
      <c r="G193" s="176" t="s">
        <v>124</v>
      </c>
      <c r="H193" s="177">
        <v>139.5</v>
      </c>
      <c r="I193" s="178"/>
      <c r="J193" s="179">
        <f>ROUND(I193*H193,2)</f>
        <v>0</v>
      </c>
      <c r="K193" s="175" t="s">
        <v>125</v>
      </c>
      <c r="L193" s="39"/>
      <c r="M193" s="180" t="s">
        <v>19</v>
      </c>
      <c r="N193" s="181" t="s">
        <v>42</v>
      </c>
      <c r="O193" s="64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126</v>
      </c>
      <c r="AT193" s="184" t="s">
        <v>121</v>
      </c>
      <c r="AU193" s="184" t="s">
        <v>82</v>
      </c>
      <c r="AY193" s="17" t="s">
        <v>119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79</v>
      </c>
      <c r="BK193" s="185">
        <f>ROUND(I193*H193,2)</f>
        <v>0</v>
      </c>
      <c r="BL193" s="17" t="s">
        <v>126</v>
      </c>
      <c r="BM193" s="184" t="s">
        <v>310</v>
      </c>
    </row>
    <row r="194" spans="1:65" s="2" customFormat="1" ht="11.25">
      <c r="A194" s="34"/>
      <c r="B194" s="35"/>
      <c r="C194" s="36"/>
      <c r="D194" s="186" t="s">
        <v>128</v>
      </c>
      <c r="E194" s="36"/>
      <c r="F194" s="187" t="s">
        <v>311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128</v>
      </c>
      <c r="AU194" s="17" t="s">
        <v>82</v>
      </c>
    </row>
    <row r="195" spans="1:65" s="2" customFormat="1" ht="11.25">
      <c r="A195" s="34"/>
      <c r="B195" s="35"/>
      <c r="C195" s="36"/>
      <c r="D195" s="191" t="s">
        <v>130</v>
      </c>
      <c r="E195" s="36"/>
      <c r="F195" s="192" t="s">
        <v>312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130</v>
      </c>
      <c r="AU195" s="17" t="s">
        <v>82</v>
      </c>
    </row>
    <row r="196" spans="1:65" s="13" customFormat="1" ht="11.25">
      <c r="B196" s="193"/>
      <c r="C196" s="194"/>
      <c r="D196" s="186" t="s">
        <v>132</v>
      </c>
      <c r="E196" s="195" t="s">
        <v>19</v>
      </c>
      <c r="F196" s="196" t="s">
        <v>313</v>
      </c>
      <c r="G196" s="194"/>
      <c r="H196" s="197">
        <v>139.5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132</v>
      </c>
      <c r="AU196" s="203" t="s">
        <v>82</v>
      </c>
      <c r="AV196" s="13" t="s">
        <v>82</v>
      </c>
      <c r="AW196" s="13" t="s">
        <v>33</v>
      </c>
      <c r="AX196" s="13" t="s">
        <v>79</v>
      </c>
      <c r="AY196" s="203" t="s">
        <v>119</v>
      </c>
    </row>
    <row r="197" spans="1:65" s="2" customFormat="1" ht="16.5" customHeight="1">
      <c r="A197" s="34"/>
      <c r="B197" s="35"/>
      <c r="C197" s="205" t="s">
        <v>314</v>
      </c>
      <c r="D197" s="205" t="s">
        <v>294</v>
      </c>
      <c r="E197" s="206" t="s">
        <v>315</v>
      </c>
      <c r="F197" s="207" t="s">
        <v>316</v>
      </c>
      <c r="G197" s="208" t="s">
        <v>317</v>
      </c>
      <c r="H197" s="209">
        <v>2.8740000000000001</v>
      </c>
      <c r="I197" s="210"/>
      <c r="J197" s="211">
        <f>ROUND(I197*H197,2)</f>
        <v>0</v>
      </c>
      <c r="K197" s="207" t="s">
        <v>125</v>
      </c>
      <c r="L197" s="212"/>
      <c r="M197" s="213" t="s">
        <v>19</v>
      </c>
      <c r="N197" s="214" t="s">
        <v>42</v>
      </c>
      <c r="O197" s="64"/>
      <c r="P197" s="182">
        <f>O197*H197</f>
        <v>0</v>
      </c>
      <c r="Q197" s="182">
        <v>1E-3</v>
      </c>
      <c r="R197" s="182">
        <f>Q197*H197</f>
        <v>2.8740000000000003E-3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174</v>
      </c>
      <c r="AT197" s="184" t="s">
        <v>294</v>
      </c>
      <c r="AU197" s="184" t="s">
        <v>82</v>
      </c>
      <c r="AY197" s="17" t="s">
        <v>119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79</v>
      </c>
      <c r="BK197" s="185">
        <f>ROUND(I197*H197,2)</f>
        <v>0</v>
      </c>
      <c r="BL197" s="17" t="s">
        <v>126</v>
      </c>
      <c r="BM197" s="184" t="s">
        <v>318</v>
      </c>
    </row>
    <row r="198" spans="1:65" s="2" customFormat="1" ht="11.25">
      <c r="A198" s="34"/>
      <c r="B198" s="35"/>
      <c r="C198" s="36"/>
      <c r="D198" s="186" t="s">
        <v>128</v>
      </c>
      <c r="E198" s="36"/>
      <c r="F198" s="187" t="s">
        <v>316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128</v>
      </c>
      <c r="AU198" s="17" t="s">
        <v>82</v>
      </c>
    </row>
    <row r="199" spans="1:65" s="13" customFormat="1" ht="11.25">
      <c r="B199" s="193"/>
      <c r="C199" s="194"/>
      <c r="D199" s="186" t="s">
        <v>132</v>
      </c>
      <c r="E199" s="195" t="s">
        <v>19</v>
      </c>
      <c r="F199" s="196" t="s">
        <v>319</v>
      </c>
      <c r="G199" s="194"/>
      <c r="H199" s="197">
        <v>2.8740000000000001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132</v>
      </c>
      <c r="AU199" s="203" t="s">
        <v>82</v>
      </c>
      <c r="AV199" s="13" t="s">
        <v>82</v>
      </c>
      <c r="AW199" s="13" t="s">
        <v>33</v>
      </c>
      <c r="AX199" s="13" t="s">
        <v>79</v>
      </c>
      <c r="AY199" s="203" t="s">
        <v>119</v>
      </c>
    </row>
    <row r="200" spans="1:65" s="2" customFormat="1" ht="16.5" customHeight="1">
      <c r="A200" s="34"/>
      <c r="B200" s="35"/>
      <c r="C200" s="173" t="s">
        <v>320</v>
      </c>
      <c r="D200" s="173" t="s">
        <v>121</v>
      </c>
      <c r="E200" s="174" t="s">
        <v>321</v>
      </c>
      <c r="F200" s="175" t="s">
        <v>322</v>
      </c>
      <c r="G200" s="176" t="s">
        <v>124</v>
      </c>
      <c r="H200" s="177">
        <v>1202.26</v>
      </c>
      <c r="I200" s="178"/>
      <c r="J200" s="179">
        <f>ROUND(I200*H200,2)</f>
        <v>0</v>
      </c>
      <c r="K200" s="175" t="s">
        <v>125</v>
      </c>
      <c r="L200" s="39"/>
      <c r="M200" s="180" t="s">
        <v>19</v>
      </c>
      <c r="N200" s="181" t="s">
        <v>42</v>
      </c>
      <c r="O200" s="64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126</v>
      </c>
      <c r="AT200" s="184" t="s">
        <v>121</v>
      </c>
      <c r="AU200" s="184" t="s">
        <v>82</v>
      </c>
      <c r="AY200" s="17" t="s">
        <v>119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79</v>
      </c>
      <c r="BK200" s="185">
        <f>ROUND(I200*H200,2)</f>
        <v>0</v>
      </c>
      <c r="BL200" s="17" t="s">
        <v>126</v>
      </c>
      <c r="BM200" s="184" t="s">
        <v>323</v>
      </c>
    </row>
    <row r="201" spans="1:65" s="2" customFormat="1" ht="11.25">
      <c r="A201" s="34"/>
      <c r="B201" s="35"/>
      <c r="C201" s="36"/>
      <c r="D201" s="186" t="s">
        <v>128</v>
      </c>
      <c r="E201" s="36"/>
      <c r="F201" s="187" t="s">
        <v>324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128</v>
      </c>
      <c r="AU201" s="17" t="s">
        <v>82</v>
      </c>
    </row>
    <row r="202" spans="1:65" s="2" customFormat="1" ht="11.25">
      <c r="A202" s="34"/>
      <c r="B202" s="35"/>
      <c r="C202" s="36"/>
      <c r="D202" s="191" t="s">
        <v>130</v>
      </c>
      <c r="E202" s="36"/>
      <c r="F202" s="192" t="s">
        <v>325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130</v>
      </c>
      <c r="AU202" s="17" t="s">
        <v>82</v>
      </c>
    </row>
    <row r="203" spans="1:65" s="13" customFormat="1" ht="11.25">
      <c r="B203" s="193"/>
      <c r="C203" s="194"/>
      <c r="D203" s="186" t="s">
        <v>132</v>
      </c>
      <c r="E203" s="195" t="s">
        <v>19</v>
      </c>
      <c r="F203" s="196" t="s">
        <v>326</v>
      </c>
      <c r="G203" s="194"/>
      <c r="H203" s="197">
        <v>1130.7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132</v>
      </c>
      <c r="AU203" s="203" t="s">
        <v>82</v>
      </c>
      <c r="AV203" s="13" t="s">
        <v>82</v>
      </c>
      <c r="AW203" s="13" t="s">
        <v>33</v>
      </c>
      <c r="AX203" s="13" t="s">
        <v>71</v>
      </c>
      <c r="AY203" s="203" t="s">
        <v>119</v>
      </c>
    </row>
    <row r="204" spans="1:65" s="13" customFormat="1" ht="11.25">
      <c r="B204" s="193"/>
      <c r="C204" s="194"/>
      <c r="D204" s="186" t="s">
        <v>132</v>
      </c>
      <c r="E204" s="195" t="s">
        <v>19</v>
      </c>
      <c r="F204" s="196" t="s">
        <v>327</v>
      </c>
      <c r="G204" s="194"/>
      <c r="H204" s="197">
        <v>71.56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132</v>
      </c>
      <c r="AU204" s="203" t="s">
        <v>82</v>
      </c>
      <c r="AV204" s="13" t="s">
        <v>82</v>
      </c>
      <c r="AW204" s="13" t="s">
        <v>33</v>
      </c>
      <c r="AX204" s="13" t="s">
        <v>71</v>
      </c>
      <c r="AY204" s="203" t="s">
        <v>119</v>
      </c>
    </row>
    <row r="205" spans="1:65" s="2" customFormat="1" ht="16.5" customHeight="1">
      <c r="A205" s="34"/>
      <c r="B205" s="35"/>
      <c r="C205" s="173" t="s">
        <v>328</v>
      </c>
      <c r="D205" s="173" t="s">
        <v>121</v>
      </c>
      <c r="E205" s="174" t="s">
        <v>329</v>
      </c>
      <c r="F205" s="175" t="s">
        <v>330</v>
      </c>
      <c r="G205" s="176" t="s">
        <v>124</v>
      </c>
      <c r="H205" s="177">
        <v>41</v>
      </c>
      <c r="I205" s="178"/>
      <c r="J205" s="179">
        <f>ROUND(I205*H205,2)</f>
        <v>0</v>
      </c>
      <c r="K205" s="175" t="s">
        <v>125</v>
      </c>
      <c r="L205" s="39"/>
      <c r="M205" s="180" t="s">
        <v>19</v>
      </c>
      <c r="N205" s="181" t="s">
        <v>42</v>
      </c>
      <c r="O205" s="64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126</v>
      </c>
      <c r="AT205" s="184" t="s">
        <v>121</v>
      </c>
      <c r="AU205" s="184" t="s">
        <v>82</v>
      </c>
      <c r="AY205" s="17" t="s">
        <v>119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79</v>
      </c>
      <c r="BK205" s="185">
        <f>ROUND(I205*H205,2)</f>
        <v>0</v>
      </c>
      <c r="BL205" s="17" t="s">
        <v>126</v>
      </c>
      <c r="BM205" s="184" t="s">
        <v>331</v>
      </c>
    </row>
    <row r="206" spans="1:65" s="2" customFormat="1" ht="19.5">
      <c r="A206" s="34"/>
      <c r="B206" s="35"/>
      <c r="C206" s="36"/>
      <c r="D206" s="186" t="s">
        <v>128</v>
      </c>
      <c r="E206" s="36"/>
      <c r="F206" s="187" t="s">
        <v>332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128</v>
      </c>
      <c r="AU206" s="17" t="s">
        <v>82</v>
      </c>
    </row>
    <row r="207" spans="1:65" s="2" customFormat="1" ht="11.25">
      <c r="A207" s="34"/>
      <c r="B207" s="35"/>
      <c r="C207" s="36"/>
      <c r="D207" s="191" t="s">
        <v>130</v>
      </c>
      <c r="E207" s="36"/>
      <c r="F207" s="192" t="s">
        <v>333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130</v>
      </c>
      <c r="AU207" s="17" t="s">
        <v>82</v>
      </c>
    </row>
    <row r="208" spans="1:65" s="13" customFormat="1" ht="11.25">
      <c r="B208" s="193"/>
      <c r="C208" s="194"/>
      <c r="D208" s="186" t="s">
        <v>132</v>
      </c>
      <c r="E208" s="195" t="s">
        <v>19</v>
      </c>
      <c r="F208" s="196" t="s">
        <v>334</v>
      </c>
      <c r="G208" s="194"/>
      <c r="H208" s="197">
        <v>41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132</v>
      </c>
      <c r="AU208" s="203" t="s">
        <v>82</v>
      </c>
      <c r="AV208" s="13" t="s">
        <v>82</v>
      </c>
      <c r="AW208" s="13" t="s">
        <v>33</v>
      </c>
      <c r="AX208" s="13" t="s">
        <v>79</v>
      </c>
      <c r="AY208" s="203" t="s">
        <v>119</v>
      </c>
    </row>
    <row r="209" spans="1:65" s="2" customFormat="1" ht="16.5" customHeight="1">
      <c r="A209" s="34"/>
      <c r="B209" s="35"/>
      <c r="C209" s="173" t="s">
        <v>335</v>
      </c>
      <c r="D209" s="173" t="s">
        <v>121</v>
      </c>
      <c r="E209" s="174" t="s">
        <v>336</v>
      </c>
      <c r="F209" s="175" t="s">
        <v>337</v>
      </c>
      <c r="G209" s="176" t="s">
        <v>124</v>
      </c>
      <c r="H209" s="177">
        <v>131</v>
      </c>
      <c r="I209" s="178"/>
      <c r="J209" s="179">
        <f>ROUND(I209*H209,2)</f>
        <v>0</v>
      </c>
      <c r="K209" s="175" t="s">
        <v>125</v>
      </c>
      <c r="L209" s="39"/>
      <c r="M209" s="180" t="s">
        <v>19</v>
      </c>
      <c r="N209" s="181" t="s">
        <v>42</v>
      </c>
      <c r="O209" s="64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126</v>
      </c>
      <c r="AT209" s="184" t="s">
        <v>121</v>
      </c>
      <c r="AU209" s="184" t="s">
        <v>82</v>
      </c>
      <c r="AY209" s="17" t="s">
        <v>119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79</v>
      </c>
      <c r="BK209" s="185">
        <f>ROUND(I209*H209,2)</f>
        <v>0</v>
      </c>
      <c r="BL209" s="17" t="s">
        <v>126</v>
      </c>
      <c r="BM209" s="184" t="s">
        <v>338</v>
      </c>
    </row>
    <row r="210" spans="1:65" s="2" customFormat="1" ht="19.5">
      <c r="A210" s="34"/>
      <c r="B210" s="35"/>
      <c r="C210" s="36"/>
      <c r="D210" s="186" t="s">
        <v>128</v>
      </c>
      <c r="E210" s="36"/>
      <c r="F210" s="187" t="s">
        <v>339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128</v>
      </c>
      <c r="AU210" s="17" t="s">
        <v>82</v>
      </c>
    </row>
    <row r="211" spans="1:65" s="2" customFormat="1" ht="11.25">
      <c r="A211" s="34"/>
      <c r="B211" s="35"/>
      <c r="C211" s="36"/>
      <c r="D211" s="191" t="s">
        <v>130</v>
      </c>
      <c r="E211" s="36"/>
      <c r="F211" s="192" t="s">
        <v>340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130</v>
      </c>
      <c r="AU211" s="17" t="s">
        <v>82</v>
      </c>
    </row>
    <row r="212" spans="1:65" s="13" customFormat="1" ht="11.25">
      <c r="B212" s="193"/>
      <c r="C212" s="194"/>
      <c r="D212" s="186" t="s">
        <v>132</v>
      </c>
      <c r="E212" s="195" t="s">
        <v>19</v>
      </c>
      <c r="F212" s="196" t="s">
        <v>341</v>
      </c>
      <c r="G212" s="194"/>
      <c r="H212" s="197">
        <v>131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132</v>
      </c>
      <c r="AU212" s="203" t="s">
        <v>82</v>
      </c>
      <c r="AV212" s="13" t="s">
        <v>82</v>
      </c>
      <c r="AW212" s="13" t="s">
        <v>33</v>
      </c>
      <c r="AX212" s="13" t="s">
        <v>79</v>
      </c>
      <c r="AY212" s="203" t="s">
        <v>119</v>
      </c>
    </row>
    <row r="213" spans="1:65" s="2" customFormat="1" ht="16.5" customHeight="1">
      <c r="A213" s="34"/>
      <c r="B213" s="35"/>
      <c r="C213" s="173" t="s">
        <v>342</v>
      </c>
      <c r="D213" s="173" t="s">
        <v>121</v>
      </c>
      <c r="E213" s="174" t="s">
        <v>343</v>
      </c>
      <c r="F213" s="175" t="s">
        <v>344</v>
      </c>
      <c r="G213" s="176" t="s">
        <v>124</v>
      </c>
      <c r="H213" s="177">
        <v>139.5</v>
      </c>
      <c r="I213" s="178"/>
      <c r="J213" s="179">
        <f>ROUND(I213*H213,2)</f>
        <v>0</v>
      </c>
      <c r="K213" s="175" t="s">
        <v>125</v>
      </c>
      <c r="L213" s="39"/>
      <c r="M213" s="180" t="s">
        <v>19</v>
      </c>
      <c r="N213" s="181" t="s">
        <v>42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126</v>
      </c>
      <c r="AT213" s="184" t="s">
        <v>121</v>
      </c>
      <c r="AU213" s="184" t="s">
        <v>82</v>
      </c>
      <c r="AY213" s="17" t="s">
        <v>119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79</v>
      </c>
      <c r="BK213" s="185">
        <f>ROUND(I213*H213,2)</f>
        <v>0</v>
      </c>
      <c r="BL213" s="17" t="s">
        <v>126</v>
      </c>
      <c r="BM213" s="184" t="s">
        <v>345</v>
      </c>
    </row>
    <row r="214" spans="1:65" s="2" customFormat="1" ht="11.25">
      <c r="A214" s="34"/>
      <c r="B214" s="35"/>
      <c r="C214" s="36"/>
      <c r="D214" s="186" t="s">
        <v>128</v>
      </c>
      <c r="E214" s="36"/>
      <c r="F214" s="187" t="s">
        <v>346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128</v>
      </c>
      <c r="AU214" s="17" t="s">
        <v>82</v>
      </c>
    </row>
    <row r="215" spans="1:65" s="2" customFormat="1" ht="11.25">
      <c r="A215" s="34"/>
      <c r="B215" s="35"/>
      <c r="C215" s="36"/>
      <c r="D215" s="191" t="s">
        <v>130</v>
      </c>
      <c r="E215" s="36"/>
      <c r="F215" s="192" t="s">
        <v>347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130</v>
      </c>
      <c r="AU215" s="17" t="s">
        <v>82</v>
      </c>
    </row>
    <row r="216" spans="1:65" s="2" customFormat="1" ht="19.5">
      <c r="A216" s="34"/>
      <c r="B216" s="35"/>
      <c r="C216" s="36"/>
      <c r="D216" s="186" t="s">
        <v>180</v>
      </c>
      <c r="E216" s="36"/>
      <c r="F216" s="204" t="s">
        <v>305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180</v>
      </c>
      <c r="AU216" s="17" t="s">
        <v>82</v>
      </c>
    </row>
    <row r="217" spans="1:65" s="13" customFormat="1" ht="11.25">
      <c r="B217" s="193"/>
      <c r="C217" s="194"/>
      <c r="D217" s="186" t="s">
        <v>132</v>
      </c>
      <c r="E217" s="195" t="s">
        <v>19</v>
      </c>
      <c r="F217" s="196" t="s">
        <v>313</v>
      </c>
      <c r="G217" s="194"/>
      <c r="H217" s="197">
        <v>139.5</v>
      </c>
      <c r="I217" s="198"/>
      <c r="J217" s="194"/>
      <c r="K217" s="194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132</v>
      </c>
      <c r="AU217" s="203" t="s">
        <v>82</v>
      </c>
      <c r="AV217" s="13" t="s">
        <v>82</v>
      </c>
      <c r="AW217" s="13" t="s">
        <v>33</v>
      </c>
      <c r="AX217" s="13" t="s">
        <v>79</v>
      </c>
      <c r="AY217" s="203" t="s">
        <v>119</v>
      </c>
    </row>
    <row r="218" spans="1:65" s="2" customFormat="1" ht="16.5" customHeight="1">
      <c r="A218" s="34"/>
      <c r="B218" s="35"/>
      <c r="C218" s="173" t="s">
        <v>348</v>
      </c>
      <c r="D218" s="173" t="s">
        <v>121</v>
      </c>
      <c r="E218" s="174" t="s">
        <v>349</v>
      </c>
      <c r="F218" s="175" t="s">
        <v>350</v>
      </c>
      <c r="G218" s="176" t="s">
        <v>136</v>
      </c>
      <c r="H218" s="177">
        <v>2</v>
      </c>
      <c r="I218" s="178"/>
      <c r="J218" s="179">
        <f>ROUND(I218*H218,2)</f>
        <v>0</v>
      </c>
      <c r="K218" s="175" t="s">
        <v>125</v>
      </c>
      <c r="L218" s="39"/>
      <c r="M218" s="180" t="s">
        <v>19</v>
      </c>
      <c r="N218" s="181" t="s">
        <v>42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126</v>
      </c>
      <c r="AT218" s="184" t="s">
        <v>121</v>
      </c>
      <c r="AU218" s="184" t="s">
        <v>82</v>
      </c>
      <c r="AY218" s="17" t="s">
        <v>119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79</v>
      </c>
      <c r="BK218" s="185">
        <f>ROUND(I218*H218,2)</f>
        <v>0</v>
      </c>
      <c r="BL218" s="17" t="s">
        <v>126</v>
      </c>
      <c r="BM218" s="184" t="s">
        <v>351</v>
      </c>
    </row>
    <row r="219" spans="1:65" s="2" customFormat="1" ht="19.5">
      <c r="A219" s="34"/>
      <c r="B219" s="35"/>
      <c r="C219" s="36"/>
      <c r="D219" s="186" t="s">
        <v>128</v>
      </c>
      <c r="E219" s="36"/>
      <c r="F219" s="187" t="s">
        <v>352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128</v>
      </c>
      <c r="AU219" s="17" t="s">
        <v>82</v>
      </c>
    </row>
    <row r="220" spans="1:65" s="2" customFormat="1" ht="11.25">
      <c r="A220" s="34"/>
      <c r="B220" s="35"/>
      <c r="C220" s="36"/>
      <c r="D220" s="191" t="s">
        <v>130</v>
      </c>
      <c r="E220" s="36"/>
      <c r="F220" s="192" t="s">
        <v>353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130</v>
      </c>
      <c r="AU220" s="17" t="s">
        <v>82</v>
      </c>
    </row>
    <row r="221" spans="1:65" s="13" customFormat="1" ht="11.25">
      <c r="B221" s="193"/>
      <c r="C221" s="194"/>
      <c r="D221" s="186" t="s">
        <v>132</v>
      </c>
      <c r="E221" s="195" t="s">
        <v>19</v>
      </c>
      <c r="F221" s="196" t="s">
        <v>354</v>
      </c>
      <c r="G221" s="194"/>
      <c r="H221" s="197">
        <v>2</v>
      </c>
      <c r="I221" s="198"/>
      <c r="J221" s="194"/>
      <c r="K221" s="194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132</v>
      </c>
      <c r="AU221" s="203" t="s">
        <v>82</v>
      </c>
      <c r="AV221" s="13" t="s">
        <v>82</v>
      </c>
      <c r="AW221" s="13" t="s">
        <v>33</v>
      </c>
      <c r="AX221" s="13" t="s">
        <v>79</v>
      </c>
      <c r="AY221" s="203" t="s">
        <v>119</v>
      </c>
    </row>
    <row r="222" spans="1:65" s="12" customFormat="1" ht="22.9" customHeight="1">
      <c r="B222" s="157"/>
      <c r="C222" s="158"/>
      <c r="D222" s="159" t="s">
        <v>70</v>
      </c>
      <c r="E222" s="171" t="s">
        <v>82</v>
      </c>
      <c r="F222" s="171" t="s">
        <v>355</v>
      </c>
      <c r="G222" s="158"/>
      <c r="H222" s="158"/>
      <c r="I222" s="161"/>
      <c r="J222" s="172">
        <f>BK222</f>
        <v>0</v>
      </c>
      <c r="K222" s="158"/>
      <c r="L222" s="163"/>
      <c r="M222" s="164"/>
      <c r="N222" s="165"/>
      <c r="O222" s="165"/>
      <c r="P222" s="166">
        <f>SUM(P223:P233)</f>
        <v>0</v>
      </c>
      <c r="Q222" s="165"/>
      <c r="R222" s="166">
        <f>SUM(R223:R233)</f>
        <v>110.26597700000001</v>
      </c>
      <c r="S222" s="165"/>
      <c r="T222" s="167">
        <f>SUM(T223:T233)</f>
        <v>0</v>
      </c>
      <c r="AR222" s="168" t="s">
        <v>79</v>
      </c>
      <c r="AT222" s="169" t="s">
        <v>70</v>
      </c>
      <c r="AU222" s="169" t="s">
        <v>79</v>
      </c>
      <c r="AY222" s="168" t="s">
        <v>119</v>
      </c>
      <c r="BK222" s="170">
        <f>SUM(BK223:BK233)</f>
        <v>0</v>
      </c>
    </row>
    <row r="223" spans="1:65" s="2" customFormat="1" ht="16.5" customHeight="1">
      <c r="A223" s="34"/>
      <c r="B223" s="35"/>
      <c r="C223" s="173" t="s">
        <v>356</v>
      </c>
      <c r="D223" s="173" t="s">
        <v>121</v>
      </c>
      <c r="E223" s="174" t="s">
        <v>357</v>
      </c>
      <c r="F223" s="175" t="s">
        <v>358</v>
      </c>
      <c r="G223" s="176" t="s">
        <v>186</v>
      </c>
      <c r="H223" s="177">
        <v>67.575000000000003</v>
      </c>
      <c r="I223" s="178"/>
      <c r="J223" s="179">
        <f>ROUND(I223*H223,2)</f>
        <v>0</v>
      </c>
      <c r="K223" s="175" t="s">
        <v>125</v>
      </c>
      <c r="L223" s="39"/>
      <c r="M223" s="180" t="s">
        <v>19</v>
      </c>
      <c r="N223" s="181" t="s">
        <v>42</v>
      </c>
      <c r="O223" s="64"/>
      <c r="P223" s="182">
        <f>O223*H223</f>
        <v>0</v>
      </c>
      <c r="Q223" s="182">
        <v>1.63</v>
      </c>
      <c r="R223" s="182">
        <f>Q223*H223</f>
        <v>110.14725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126</v>
      </c>
      <c r="AT223" s="184" t="s">
        <v>121</v>
      </c>
      <c r="AU223" s="184" t="s">
        <v>82</v>
      </c>
      <c r="AY223" s="17" t="s">
        <v>119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79</v>
      </c>
      <c r="BK223" s="185">
        <f>ROUND(I223*H223,2)</f>
        <v>0</v>
      </c>
      <c r="BL223" s="17" t="s">
        <v>126</v>
      </c>
      <c r="BM223" s="184" t="s">
        <v>359</v>
      </c>
    </row>
    <row r="224" spans="1:65" s="2" customFormat="1" ht="19.5">
      <c r="A224" s="34"/>
      <c r="B224" s="35"/>
      <c r="C224" s="36"/>
      <c r="D224" s="186" t="s">
        <v>128</v>
      </c>
      <c r="E224" s="36"/>
      <c r="F224" s="187" t="s">
        <v>360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128</v>
      </c>
      <c r="AU224" s="17" t="s">
        <v>82</v>
      </c>
    </row>
    <row r="225" spans="1:65" s="2" customFormat="1" ht="11.25">
      <c r="A225" s="34"/>
      <c r="B225" s="35"/>
      <c r="C225" s="36"/>
      <c r="D225" s="191" t="s">
        <v>130</v>
      </c>
      <c r="E225" s="36"/>
      <c r="F225" s="192" t="s">
        <v>361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130</v>
      </c>
      <c r="AU225" s="17" t="s">
        <v>82</v>
      </c>
    </row>
    <row r="226" spans="1:65" s="2" customFormat="1" ht="19.5">
      <c r="A226" s="34"/>
      <c r="B226" s="35"/>
      <c r="C226" s="36"/>
      <c r="D226" s="186" t="s">
        <v>180</v>
      </c>
      <c r="E226" s="36"/>
      <c r="F226" s="204" t="s">
        <v>362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180</v>
      </c>
      <c r="AU226" s="17" t="s">
        <v>82</v>
      </c>
    </row>
    <row r="227" spans="1:65" s="13" customFormat="1" ht="11.25">
      <c r="B227" s="193"/>
      <c r="C227" s="194"/>
      <c r="D227" s="186" t="s">
        <v>132</v>
      </c>
      <c r="E227" s="195" t="s">
        <v>19</v>
      </c>
      <c r="F227" s="196" t="s">
        <v>197</v>
      </c>
      <c r="G227" s="194"/>
      <c r="H227" s="197">
        <v>66</v>
      </c>
      <c r="I227" s="198"/>
      <c r="J227" s="194"/>
      <c r="K227" s="194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132</v>
      </c>
      <c r="AU227" s="203" t="s">
        <v>82</v>
      </c>
      <c r="AV227" s="13" t="s">
        <v>82</v>
      </c>
      <c r="AW227" s="13" t="s">
        <v>33</v>
      </c>
      <c r="AX227" s="13" t="s">
        <v>71</v>
      </c>
      <c r="AY227" s="203" t="s">
        <v>119</v>
      </c>
    </row>
    <row r="228" spans="1:65" s="13" customFormat="1" ht="11.25">
      <c r="B228" s="193"/>
      <c r="C228" s="194"/>
      <c r="D228" s="186" t="s">
        <v>132</v>
      </c>
      <c r="E228" s="195" t="s">
        <v>19</v>
      </c>
      <c r="F228" s="196" t="s">
        <v>363</v>
      </c>
      <c r="G228" s="194"/>
      <c r="H228" s="197">
        <v>1.575</v>
      </c>
      <c r="I228" s="198"/>
      <c r="J228" s="194"/>
      <c r="K228" s="194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132</v>
      </c>
      <c r="AU228" s="203" t="s">
        <v>82</v>
      </c>
      <c r="AV228" s="13" t="s">
        <v>82</v>
      </c>
      <c r="AW228" s="13" t="s">
        <v>33</v>
      </c>
      <c r="AX228" s="13" t="s">
        <v>71</v>
      </c>
      <c r="AY228" s="203" t="s">
        <v>119</v>
      </c>
    </row>
    <row r="229" spans="1:65" s="2" customFormat="1" ht="16.5" customHeight="1">
      <c r="A229" s="34"/>
      <c r="B229" s="35"/>
      <c r="C229" s="173" t="s">
        <v>364</v>
      </c>
      <c r="D229" s="173" t="s">
        <v>121</v>
      </c>
      <c r="E229" s="174" t="s">
        <v>365</v>
      </c>
      <c r="F229" s="175" t="s">
        <v>366</v>
      </c>
      <c r="G229" s="176" t="s">
        <v>169</v>
      </c>
      <c r="H229" s="177">
        <v>242.3</v>
      </c>
      <c r="I229" s="178"/>
      <c r="J229" s="179">
        <f>ROUND(I229*H229,2)</f>
        <v>0</v>
      </c>
      <c r="K229" s="175" t="s">
        <v>125</v>
      </c>
      <c r="L229" s="39"/>
      <c r="M229" s="180" t="s">
        <v>19</v>
      </c>
      <c r="N229" s="181" t="s">
        <v>42</v>
      </c>
      <c r="O229" s="64"/>
      <c r="P229" s="182">
        <f>O229*H229</f>
        <v>0</v>
      </c>
      <c r="Q229" s="182">
        <v>4.8999999999999998E-4</v>
      </c>
      <c r="R229" s="182">
        <f>Q229*H229</f>
        <v>0.118727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126</v>
      </c>
      <c r="AT229" s="184" t="s">
        <v>121</v>
      </c>
      <c r="AU229" s="184" t="s">
        <v>82</v>
      </c>
      <c r="AY229" s="17" t="s">
        <v>119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79</v>
      </c>
      <c r="BK229" s="185">
        <f>ROUND(I229*H229,2)</f>
        <v>0</v>
      </c>
      <c r="BL229" s="17" t="s">
        <v>126</v>
      </c>
      <c r="BM229" s="184" t="s">
        <v>367</v>
      </c>
    </row>
    <row r="230" spans="1:65" s="2" customFormat="1" ht="11.25">
      <c r="A230" s="34"/>
      <c r="B230" s="35"/>
      <c r="C230" s="36"/>
      <c r="D230" s="186" t="s">
        <v>128</v>
      </c>
      <c r="E230" s="36"/>
      <c r="F230" s="187" t="s">
        <v>368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128</v>
      </c>
      <c r="AU230" s="17" t="s">
        <v>82</v>
      </c>
    </row>
    <row r="231" spans="1:65" s="2" customFormat="1" ht="11.25">
      <c r="A231" s="34"/>
      <c r="B231" s="35"/>
      <c r="C231" s="36"/>
      <c r="D231" s="191" t="s">
        <v>130</v>
      </c>
      <c r="E231" s="36"/>
      <c r="F231" s="192" t="s">
        <v>369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130</v>
      </c>
      <c r="AU231" s="17" t="s">
        <v>82</v>
      </c>
    </row>
    <row r="232" spans="1:65" s="13" customFormat="1" ht="11.25">
      <c r="B232" s="193"/>
      <c r="C232" s="194"/>
      <c r="D232" s="186" t="s">
        <v>132</v>
      </c>
      <c r="E232" s="195" t="s">
        <v>19</v>
      </c>
      <c r="F232" s="196" t="s">
        <v>370</v>
      </c>
      <c r="G232" s="194"/>
      <c r="H232" s="197">
        <v>237.3</v>
      </c>
      <c r="I232" s="198"/>
      <c r="J232" s="194"/>
      <c r="K232" s="194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132</v>
      </c>
      <c r="AU232" s="203" t="s">
        <v>82</v>
      </c>
      <c r="AV232" s="13" t="s">
        <v>82</v>
      </c>
      <c r="AW232" s="13" t="s">
        <v>33</v>
      </c>
      <c r="AX232" s="13" t="s">
        <v>71</v>
      </c>
      <c r="AY232" s="203" t="s">
        <v>119</v>
      </c>
    </row>
    <row r="233" spans="1:65" s="13" customFormat="1" ht="11.25">
      <c r="B233" s="193"/>
      <c r="C233" s="194"/>
      <c r="D233" s="186" t="s">
        <v>132</v>
      </c>
      <c r="E233" s="195" t="s">
        <v>19</v>
      </c>
      <c r="F233" s="196" t="s">
        <v>371</v>
      </c>
      <c r="G233" s="194"/>
      <c r="H233" s="197">
        <v>5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132</v>
      </c>
      <c r="AU233" s="203" t="s">
        <v>82</v>
      </c>
      <c r="AV233" s="13" t="s">
        <v>82</v>
      </c>
      <c r="AW233" s="13" t="s">
        <v>33</v>
      </c>
      <c r="AX233" s="13" t="s">
        <v>71</v>
      </c>
      <c r="AY233" s="203" t="s">
        <v>119</v>
      </c>
    </row>
    <row r="234" spans="1:65" s="12" customFormat="1" ht="22.9" customHeight="1">
      <c r="B234" s="157"/>
      <c r="C234" s="158"/>
      <c r="D234" s="159" t="s">
        <v>70</v>
      </c>
      <c r="E234" s="171" t="s">
        <v>126</v>
      </c>
      <c r="F234" s="171" t="s">
        <v>372</v>
      </c>
      <c r="G234" s="158"/>
      <c r="H234" s="158"/>
      <c r="I234" s="161"/>
      <c r="J234" s="172">
        <f>BK234</f>
        <v>0</v>
      </c>
      <c r="K234" s="158"/>
      <c r="L234" s="163"/>
      <c r="M234" s="164"/>
      <c r="N234" s="165"/>
      <c r="O234" s="165"/>
      <c r="P234" s="166">
        <f>SUM(P235:P238)</f>
        <v>0</v>
      </c>
      <c r="Q234" s="165"/>
      <c r="R234" s="166">
        <f>SUM(R235:R238)</f>
        <v>1.1647143200000001</v>
      </c>
      <c r="S234" s="165"/>
      <c r="T234" s="167">
        <f>SUM(T235:T238)</f>
        <v>0</v>
      </c>
      <c r="AR234" s="168" t="s">
        <v>79</v>
      </c>
      <c r="AT234" s="169" t="s">
        <v>70</v>
      </c>
      <c r="AU234" s="169" t="s">
        <v>79</v>
      </c>
      <c r="AY234" s="168" t="s">
        <v>119</v>
      </c>
      <c r="BK234" s="170">
        <f>SUM(BK235:BK238)</f>
        <v>0</v>
      </c>
    </row>
    <row r="235" spans="1:65" s="2" customFormat="1" ht="16.5" customHeight="1">
      <c r="A235" s="34"/>
      <c r="B235" s="35"/>
      <c r="C235" s="173" t="s">
        <v>373</v>
      </c>
      <c r="D235" s="173" t="s">
        <v>121</v>
      </c>
      <c r="E235" s="174" t="s">
        <v>374</v>
      </c>
      <c r="F235" s="175" t="s">
        <v>375</v>
      </c>
      <c r="G235" s="176" t="s">
        <v>186</v>
      </c>
      <c r="H235" s="177">
        <v>0.61599999999999999</v>
      </c>
      <c r="I235" s="178"/>
      <c r="J235" s="179">
        <f>ROUND(I235*H235,2)</f>
        <v>0</v>
      </c>
      <c r="K235" s="175" t="s">
        <v>125</v>
      </c>
      <c r="L235" s="39"/>
      <c r="M235" s="180" t="s">
        <v>19</v>
      </c>
      <c r="N235" s="181" t="s">
        <v>42</v>
      </c>
      <c r="O235" s="64"/>
      <c r="P235" s="182">
        <f>O235*H235</f>
        <v>0</v>
      </c>
      <c r="Q235" s="182">
        <v>1.8907700000000001</v>
      </c>
      <c r="R235" s="182">
        <f>Q235*H235</f>
        <v>1.1647143200000001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126</v>
      </c>
      <c r="AT235" s="184" t="s">
        <v>121</v>
      </c>
      <c r="AU235" s="184" t="s">
        <v>82</v>
      </c>
      <c r="AY235" s="17" t="s">
        <v>119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7" t="s">
        <v>79</v>
      </c>
      <c r="BK235" s="185">
        <f>ROUND(I235*H235,2)</f>
        <v>0</v>
      </c>
      <c r="BL235" s="17" t="s">
        <v>126</v>
      </c>
      <c r="BM235" s="184" t="s">
        <v>376</v>
      </c>
    </row>
    <row r="236" spans="1:65" s="2" customFormat="1" ht="11.25">
      <c r="A236" s="34"/>
      <c r="B236" s="35"/>
      <c r="C236" s="36"/>
      <c r="D236" s="186" t="s">
        <v>128</v>
      </c>
      <c r="E236" s="36"/>
      <c r="F236" s="187" t="s">
        <v>377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128</v>
      </c>
      <c r="AU236" s="17" t="s">
        <v>82</v>
      </c>
    </row>
    <row r="237" spans="1:65" s="2" customFormat="1" ht="11.25">
      <c r="A237" s="34"/>
      <c r="B237" s="35"/>
      <c r="C237" s="36"/>
      <c r="D237" s="191" t="s">
        <v>130</v>
      </c>
      <c r="E237" s="36"/>
      <c r="F237" s="192" t="s">
        <v>378</v>
      </c>
      <c r="G237" s="36"/>
      <c r="H237" s="36"/>
      <c r="I237" s="188"/>
      <c r="J237" s="36"/>
      <c r="K237" s="36"/>
      <c r="L237" s="39"/>
      <c r="M237" s="189"/>
      <c r="N237" s="190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130</v>
      </c>
      <c r="AU237" s="17" t="s">
        <v>82</v>
      </c>
    </row>
    <row r="238" spans="1:65" s="13" customFormat="1" ht="11.25">
      <c r="B238" s="193"/>
      <c r="C238" s="194"/>
      <c r="D238" s="186" t="s">
        <v>132</v>
      </c>
      <c r="E238" s="195" t="s">
        <v>19</v>
      </c>
      <c r="F238" s="196" t="s">
        <v>379</v>
      </c>
      <c r="G238" s="194"/>
      <c r="H238" s="197">
        <v>0.61599999999999999</v>
      </c>
      <c r="I238" s="198"/>
      <c r="J238" s="194"/>
      <c r="K238" s="194"/>
      <c r="L238" s="199"/>
      <c r="M238" s="200"/>
      <c r="N238" s="201"/>
      <c r="O238" s="201"/>
      <c r="P238" s="201"/>
      <c r="Q238" s="201"/>
      <c r="R238" s="201"/>
      <c r="S238" s="201"/>
      <c r="T238" s="202"/>
      <c r="AT238" s="203" t="s">
        <v>132</v>
      </c>
      <c r="AU238" s="203" t="s">
        <v>82</v>
      </c>
      <c r="AV238" s="13" t="s">
        <v>82</v>
      </c>
      <c r="AW238" s="13" t="s">
        <v>33</v>
      </c>
      <c r="AX238" s="13" t="s">
        <v>79</v>
      </c>
      <c r="AY238" s="203" t="s">
        <v>119</v>
      </c>
    </row>
    <row r="239" spans="1:65" s="12" customFormat="1" ht="22.9" customHeight="1">
      <c r="B239" s="157"/>
      <c r="C239" s="158"/>
      <c r="D239" s="159" t="s">
        <v>70</v>
      </c>
      <c r="E239" s="171" t="s">
        <v>152</v>
      </c>
      <c r="F239" s="171" t="s">
        <v>380</v>
      </c>
      <c r="G239" s="158"/>
      <c r="H239" s="158"/>
      <c r="I239" s="161"/>
      <c r="J239" s="172">
        <f>BK239</f>
        <v>0</v>
      </c>
      <c r="K239" s="158"/>
      <c r="L239" s="163"/>
      <c r="M239" s="164"/>
      <c r="N239" s="165"/>
      <c r="O239" s="165"/>
      <c r="P239" s="166">
        <f>SUM(P240:P292)</f>
        <v>0</v>
      </c>
      <c r="Q239" s="165"/>
      <c r="R239" s="166">
        <f>SUM(R240:R292)</f>
        <v>569.79553499999997</v>
      </c>
      <c r="S239" s="165"/>
      <c r="T239" s="167">
        <f>SUM(T240:T292)</f>
        <v>0</v>
      </c>
      <c r="AR239" s="168" t="s">
        <v>79</v>
      </c>
      <c r="AT239" s="169" t="s">
        <v>70</v>
      </c>
      <c r="AU239" s="169" t="s">
        <v>79</v>
      </c>
      <c r="AY239" s="168" t="s">
        <v>119</v>
      </c>
      <c r="BK239" s="170">
        <f>SUM(BK240:BK292)</f>
        <v>0</v>
      </c>
    </row>
    <row r="240" spans="1:65" s="2" customFormat="1" ht="16.5" customHeight="1">
      <c r="A240" s="34"/>
      <c r="B240" s="35"/>
      <c r="C240" s="173" t="s">
        <v>381</v>
      </c>
      <c r="D240" s="173" t="s">
        <v>121</v>
      </c>
      <c r="E240" s="174" t="s">
        <v>382</v>
      </c>
      <c r="F240" s="175" t="s">
        <v>383</v>
      </c>
      <c r="G240" s="176" t="s">
        <v>124</v>
      </c>
      <c r="H240" s="177">
        <v>1171.7829999999999</v>
      </c>
      <c r="I240" s="178"/>
      <c r="J240" s="179">
        <f>ROUND(I240*H240,2)</f>
        <v>0</v>
      </c>
      <c r="K240" s="175" t="s">
        <v>125</v>
      </c>
      <c r="L240" s="39"/>
      <c r="M240" s="180" t="s">
        <v>19</v>
      </c>
      <c r="N240" s="181" t="s">
        <v>42</v>
      </c>
      <c r="O240" s="64"/>
      <c r="P240" s="182">
        <f>O240*H240</f>
        <v>0</v>
      </c>
      <c r="Q240" s="182">
        <v>0.34499999999999997</v>
      </c>
      <c r="R240" s="182">
        <f>Q240*H240</f>
        <v>404.26513499999993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126</v>
      </c>
      <c r="AT240" s="184" t="s">
        <v>121</v>
      </c>
      <c r="AU240" s="184" t="s">
        <v>82</v>
      </c>
      <c r="AY240" s="17" t="s">
        <v>119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79</v>
      </c>
      <c r="BK240" s="185">
        <f>ROUND(I240*H240,2)</f>
        <v>0</v>
      </c>
      <c r="BL240" s="17" t="s">
        <v>126</v>
      </c>
      <c r="BM240" s="184" t="s">
        <v>384</v>
      </c>
    </row>
    <row r="241" spans="1:65" s="2" customFormat="1" ht="11.25">
      <c r="A241" s="34"/>
      <c r="B241" s="35"/>
      <c r="C241" s="36"/>
      <c r="D241" s="186" t="s">
        <v>128</v>
      </c>
      <c r="E241" s="36"/>
      <c r="F241" s="187" t="s">
        <v>385</v>
      </c>
      <c r="G241" s="36"/>
      <c r="H241" s="36"/>
      <c r="I241" s="188"/>
      <c r="J241" s="36"/>
      <c r="K241" s="36"/>
      <c r="L241" s="39"/>
      <c r="M241" s="189"/>
      <c r="N241" s="190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128</v>
      </c>
      <c r="AU241" s="17" t="s">
        <v>82</v>
      </c>
    </row>
    <row r="242" spans="1:65" s="2" customFormat="1" ht="11.25">
      <c r="A242" s="34"/>
      <c r="B242" s="35"/>
      <c r="C242" s="36"/>
      <c r="D242" s="191" t="s">
        <v>130</v>
      </c>
      <c r="E242" s="36"/>
      <c r="F242" s="192" t="s">
        <v>386</v>
      </c>
      <c r="G242" s="36"/>
      <c r="H242" s="36"/>
      <c r="I242" s="188"/>
      <c r="J242" s="36"/>
      <c r="K242" s="36"/>
      <c r="L242" s="39"/>
      <c r="M242" s="189"/>
      <c r="N242" s="190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130</v>
      </c>
      <c r="AU242" s="17" t="s">
        <v>82</v>
      </c>
    </row>
    <row r="243" spans="1:65" s="13" customFormat="1" ht="11.25">
      <c r="B243" s="193"/>
      <c r="C243" s="194"/>
      <c r="D243" s="186" t="s">
        <v>132</v>
      </c>
      <c r="E243" s="195" t="s">
        <v>19</v>
      </c>
      <c r="F243" s="196" t="s">
        <v>387</v>
      </c>
      <c r="G243" s="194"/>
      <c r="H243" s="197">
        <v>1100.223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132</v>
      </c>
      <c r="AU243" s="203" t="s">
        <v>82</v>
      </c>
      <c r="AV243" s="13" t="s">
        <v>82</v>
      </c>
      <c r="AW243" s="13" t="s">
        <v>33</v>
      </c>
      <c r="AX243" s="13" t="s">
        <v>71</v>
      </c>
      <c r="AY243" s="203" t="s">
        <v>119</v>
      </c>
    </row>
    <row r="244" spans="1:65" s="13" customFormat="1" ht="11.25">
      <c r="B244" s="193"/>
      <c r="C244" s="194"/>
      <c r="D244" s="186" t="s">
        <v>132</v>
      </c>
      <c r="E244" s="195" t="s">
        <v>19</v>
      </c>
      <c r="F244" s="196" t="s">
        <v>327</v>
      </c>
      <c r="G244" s="194"/>
      <c r="H244" s="197">
        <v>71.56</v>
      </c>
      <c r="I244" s="198"/>
      <c r="J244" s="194"/>
      <c r="K244" s="194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132</v>
      </c>
      <c r="AU244" s="203" t="s">
        <v>82</v>
      </c>
      <c r="AV244" s="13" t="s">
        <v>82</v>
      </c>
      <c r="AW244" s="13" t="s">
        <v>33</v>
      </c>
      <c r="AX244" s="13" t="s">
        <v>71</v>
      </c>
      <c r="AY244" s="203" t="s">
        <v>119</v>
      </c>
    </row>
    <row r="245" spans="1:65" s="2" customFormat="1" ht="16.5" customHeight="1">
      <c r="A245" s="34"/>
      <c r="B245" s="35"/>
      <c r="C245" s="173" t="s">
        <v>388</v>
      </c>
      <c r="D245" s="173" t="s">
        <v>121</v>
      </c>
      <c r="E245" s="174" t="s">
        <v>389</v>
      </c>
      <c r="F245" s="175" t="s">
        <v>390</v>
      </c>
      <c r="G245" s="176" t="s">
        <v>124</v>
      </c>
      <c r="H245" s="177">
        <v>947.05700000000002</v>
      </c>
      <c r="I245" s="178"/>
      <c r="J245" s="179">
        <f>ROUND(I245*H245,2)</f>
        <v>0</v>
      </c>
      <c r="K245" s="175" t="s">
        <v>125</v>
      </c>
      <c r="L245" s="39"/>
      <c r="M245" s="180" t="s">
        <v>19</v>
      </c>
      <c r="N245" s="181" t="s">
        <v>42</v>
      </c>
      <c r="O245" s="64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4" t="s">
        <v>126</v>
      </c>
      <c r="AT245" s="184" t="s">
        <v>121</v>
      </c>
      <c r="AU245" s="184" t="s">
        <v>82</v>
      </c>
      <c r="AY245" s="17" t="s">
        <v>119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7" t="s">
        <v>79</v>
      </c>
      <c r="BK245" s="185">
        <f>ROUND(I245*H245,2)</f>
        <v>0</v>
      </c>
      <c r="BL245" s="17" t="s">
        <v>126</v>
      </c>
      <c r="BM245" s="184" t="s">
        <v>391</v>
      </c>
    </row>
    <row r="246" spans="1:65" s="2" customFormat="1" ht="19.5">
      <c r="A246" s="34"/>
      <c r="B246" s="35"/>
      <c r="C246" s="36"/>
      <c r="D246" s="186" t="s">
        <v>128</v>
      </c>
      <c r="E246" s="36"/>
      <c r="F246" s="187" t="s">
        <v>392</v>
      </c>
      <c r="G246" s="36"/>
      <c r="H246" s="36"/>
      <c r="I246" s="188"/>
      <c r="J246" s="36"/>
      <c r="K246" s="36"/>
      <c r="L246" s="39"/>
      <c r="M246" s="189"/>
      <c r="N246" s="190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128</v>
      </c>
      <c r="AU246" s="17" t="s">
        <v>82</v>
      </c>
    </row>
    <row r="247" spans="1:65" s="2" customFormat="1" ht="11.25">
      <c r="A247" s="34"/>
      <c r="B247" s="35"/>
      <c r="C247" s="36"/>
      <c r="D247" s="191" t="s">
        <v>130</v>
      </c>
      <c r="E247" s="36"/>
      <c r="F247" s="192" t="s">
        <v>393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130</v>
      </c>
      <c r="AU247" s="17" t="s">
        <v>82</v>
      </c>
    </row>
    <row r="248" spans="1:65" s="2" customFormat="1" ht="19.5">
      <c r="A248" s="34"/>
      <c r="B248" s="35"/>
      <c r="C248" s="36"/>
      <c r="D248" s="186" t="s">
        <v>180</v>
      </c>
      <c r="E248" s="36"/>
      <c r="F248" s="204" t="s">
        <v>394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180</v>
      </c>
      <c r="AU248" s="17" t="s">
        <v>82</v>
      </c>
    </row>
    <row r="249" spans="1:65" s="13" customFormat="1" ht="11.25">
      <c r="B249" s="193"/>
      <c r="C249" s="194"/>
      <c r="D249" s="186" t="s">
        <v>132</v>
      </c>
      <c r="E249" s="195" t="s">
        <v>19</v>
      </c>
      <c r="F249" s="196" t="s">
        <v>395</v>
      </c>
      <c r="G249" s="194"/>
      <c r="H249" s="197">
        <v>875.49699999999996</v>
      </c>
      <c r="I249" s="198"/>
      <c r="J249" s="194"/>
      <c r="K249" s="194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132</v>
      </c>
      <c r="AU249" s="203" t="s">
        <v>82</v>
      </c>
      <c r="AV249" s="13" t="s">
        <v>82</v>
      </c>
      <c r="AW249" s="13" t="s">
        <v>33</v>
      </c>
      <c r="AX249" s="13" t="s">
        <v>71</v>
      </c>
      <c r="AY249" s="203" t="s">
        <v>119</v>
      </c>
    </row>
    <row r="250" spans="1:65" s="13" customFormat="1" ht="11.25">
      <c r="B250" s="193"/>
      <c r="C250" s="194"/>
      <c r="D250" s="186" t="s">
        <v>132</v>
      </c>
      <c r="E250" s="195" t="s">
        <v>19</v>
      </c>
      <c r="F250" s="196" t="s">
        <v>327</v>
      </c>
      <c r="G250" s="194"/>
      <c r="H250" s="197">
        <v>71.56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132</v>
      </c>
      <c r="AU250" s="203" t="s">
        <v>82</v>
      </c>
      <c r="AV250" s="13" t="s">
        <v>82</v>
      </c>
      <c r="AW250" s="13" t="s">
        <v>33</v>
      </c>
      <c r="AX250" s="13" t="s">
        <v>71</v>
      </c>
      <c r="AY250" s="203" t="s">
        <v>119</v>
      </c>
    </row>
    <row r="251" spans="1:65" s="2" customFormat="1" ht="24.2" customHeight="1">
      <c r="A251" s="34"/>
      <c r="B251" s="35"/>
      <c r="C251" s="173" t="s">
        <v>396</v>
      </c>
      <c r="D251" s="173" t="s">
        <v>121</v>
      </c>
      <c r="E251" s="174" t="s">
        <v>397</v>
      </c>
      <c r="F251" s="175" t="s">
        <v>398</v>
      </c>
      <c r="G251" s="176" t="s">
        <v>124</v>
      </c>
      <c r="H251" s="177">
        <v>1130.7</v>
      </c>
      <c r="I251" s="178"/>
      <c r="J251" s="179">
        <f>ROUND(I251*H251,2)</f>
        <v>0</v>
      </c>
      <c r="K251" s="175" t="s">
        <v>125</v>
      </c>
      <c r="L251" s="39"/>
      <c r="M251" s="180" t="s">
        <v>19</v>
      </c>
      <c r="N251" s="181" t="s">
        <v>42</v>
      </c>
      <c r="O251" s="64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126</v>
      </c>
      <c r="AT251" s="184" t="s">
        <v>121</v>
      </c>
      <c r="AU251" s="184" t="s">
        <v>82</v>
      </c>
      <c r="AY251" s="17" t="s">
        <v>119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79</v>
      </c>
      <c r="BK251" s="185">
        <f>ROUND(I251*H251,2)</f>
        <v>0</v>
      </c>
      <c r="BL251" s="17" t="s">
        <v>126</v>
      </c>
      <c r="BM251" s="184" t="s">
        <v>399</v>
      </c>
    </row>
    <row r="252" spans="1:65" s="2" customFormat="1" ht="19.5">
      <c r="A252" s="34"/>
      <c r="B252" s="35"/>
      <c r="C252" s="36"/>
      <c r="D252" s="186" t="s">
        <v>128</v>
      </c>
      <c r="E252" s="36"/>
      <c r="F252" s="187" t="s">
        <v>400</v>
      </c>
      <c r="G252" s="36"/>
      <c r="H252" s="36"/>
      <c r="I252" s="188"/>
      <c r="J252" s="36"/>
      <c r="K252" s="36"/>
      <c r="L252" s="39"/>
      <c r="M252" s="189"/>
      <c r="N252" s="190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128</v>
      </c>
      <c r="AU252" s="17" t="s">
        <v>82</v>
      </c>
    </row>
    <row r="253" spans="1:65" s="2" customFormat="1" ht="11.25">
      <c r="A253" s="34"/>
      <c r="B253" s="35"/>
      <c r="C253" s="36"/>
      <c r="D253" s="191" t="s">
        <v>130</v>
      </c>
      <c r="E253" s="36"/>
      <c r="F253" s="192" t="s">
        <v>401</v>
      </c>
      <c r="G253" s="36"/>
      <c r="H253" s="36"/>
      <c r="I253" s="188"/>
      <c r="J253" s="36"/>
      <c r="K253" s="36"/>
      <c r="L253" s="39"/>
      <c r="M253" s="189"/>
      <c r="N253" s="190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130</v>
      </c>
      <c r="AU253" s="17" t="s">
        <v>82</v>
      </c>
    </row>
    <row r="254" spans="1:65" s="13" customFormat="1" ht="11.25">
      <c r="B254" s="193"/>
      <c r="C254" s="194"/>
      <c r="D254" s="186" t="s">
        <v>132</v>
      </c>
      <c r="E254" s="195" t="s">
        <v>19</v>
      </c>
      <c r="F254" s="196" t="s">
        <v>402</v>
      </c>
      <c r="G254" s="194"/>
      <c r="H254" s="197">
        <v>1130.7</v>
      </c>
      <c r="I254" s="198"/>
      <c r="J254" s="194"/>
      <c r="K254" s="194"/>
      <c r="L254" s="199"/>
      <c r="M254" s="200"/>
      <c r="N254" s="201"/>
      <c r="O254" s="201"/>
      <c r="P254" s="201"/>
      <c r="Q254" s="201"/>
      <c r="R254" s="201"/>
      <c r="S254" s="201"/>
      <c r="T254" s="202"/>
      <c r="AT254" s="203" t="s">
        <v>132</v>
      </c>
      <c r="AU254" s="203" t="s">
        <v>82</v>
      </c>
      <c r="AV254" s="13" t="s">
        <v>82</v>
      </c>
      <c r="AW254" s="13" t="s">
        <v>33</v>
      </c>
      <c r="AX254" s="13" t="s">
        <v>79</v>
      </c>
      <c r="AY254" s="203" t="s">
        <v>119</v>
      </c>
    </row>
    <row r="255" spans="1:65" s="2" customFormat="1" ht="16.5" customHeight="1">
      <c r="A255" s="34"/>
      <c r="B255" s="35"/>
      <c r="C255" s="205" t="s">
        <v>403</v>
      </c>
      <c r="D255" s="205" t="s">
        <v>294</v>
      </c>
      <c r="E255" s="206" t="s">
        <v>404</v>
      </c>
      <c r="F255" s="207" t="s">
        <v>405</v>
      </c>
      <c r="G255" s="208" t="s">
        <v>269</v>
      </c>
      <c r="H255" s="209">
        <v>68.953999999999994</v>
      </c>
      <c r="I255" s="210"/>
      <c r="J255" s="211">
        <f>ROUND(I255*H255,2)</f>
        <v>0</v>
      </c>
      <c r="K255" s="207" t="s">
        <v>125</v>
      </c>
      <c r="L255" s="212"/>
      <c r="M255" s="213" t="s">
        <v>19</v>
      </c>
      <c r="N255" s="214" t="s">
        <v>42</v>
      </c>
      <c r="O255" s="64"/>
      <c r="P255" s="182">
        <f>O255*H255</f>
        <v>0</v>
      </c>
      <c r="Q255" s="182">
        <v>1</v>
      </c>
      <c r="R255" s="182">
        <f>Q255*H255</f>
        <v>68.953999999999994</v>
      </c>
      <c r="S255" s="182">
        <v>0</v>
      </c>
      <c r="T255" s="18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4" t="s">
        <v>174</v>
      </c>
      <c r="AT255" s="184" t="s">
        <v>294</v>
      </c>
      <c r="AU255" s="184" t="s">
        <v>82</v>
      </c>
      <c r="AY255" s="17" t="s">
        <v>119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7" t="s">
        <v>79</v>
      </c>
      <c r="BK255" s="185">
        <f>ROUND(I255*H255,2)</f>
        <v>0</v>
      </c>
      <c r="BL255" s="17" t="s">
        <v>126</v>
      </c>
      <c r="BM255" s="184" t="s">
        <v>406</v>
      </c>
    </row>
    <row r="256" spans="1:65" s="2" customFormat="1" ht="11.25">
      <c r="A256" s="34"/>
      <c r="B256" s="35"/>
      <c r="C256" s="36"/>
      <c r="D256" s="186" t="s">
        <v>128</v>
      </c>
      <c r="E256" s="36"/>
      <c r="F256" s="187" t="s">
        <v>405</v>
      </c>
      <c r="G256" s="36"/>
      <c r="H256" s="36"/>
      <c r="I256" s="188"/>
      <c r="J256" s="36"/>
      <c r="K256" s="36"/>
      <c r="L256" s="39"/>
      <c r="M256" s="189"/>
      <c r="N256" s="190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128</v>
      </c>
      <c r="AU256" s="17" t="s">
        <v>82</v>
      </c>
    </row>
    <row r="257" spans="1:65" s="13" customFormat="1" ht="11.25">
      <c r="B257" s="193"/>
      <c r="C257" s="194"/>
      <c r="D257" s="186" t="s">
        <v>132</v>
      </c>
      <c r="E257" s="195" t="s">
        <v>19</v>
      </c>
      <c r="F257" s="196" t="s">
        <v>407</v>
      </c>
      <c r="G257" s="194"/>
      <c r="H257" s="197">
        <v>68.953999999999994</v>
      </c>
      <c r="I257" s="198"/>
      <c r="J257" s="194"/>
      <c r="K257" s="194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132</v>
      </c>
      <c r="AU257" s="203" t="s">
        <v>82</v>
      </c>
      <c r="AV257" s="13" t="s">
        <v>82</v>
      </c>
      <c r="AW257" s="13" t="s">
        <v>33</v>
      </c>
      <c r="AX257" s="13" t="s">
        <v>79</v>
      </c>
      <c r="AY257" s="203" t="s">
        <v>119</v>
      </c>
    </row>
    <row r="258" spans="1:65" s="2" customFormat="1" ht="24.2" customHeight="1">
      <c r="A258" s="34"/>
      <c r="B258" s="35"/>
      <c r="C258" s="173" t="s">
        <v>408</v>
      </c>
      <c r="D258" s="173" t="s">
        <v>121</v>
      </c>
      <c r="E258" s="174" t="s">
        <v>409</v>
      </c>
      <c r="F258" s="175" t="s">
        <v>410</v>
      </c>
      <c r="G258" s="176" t="s">
        <v>124</v>
      </c>
      <c r="H258" s="177">
        <v>1130.7</v>
      </c>
      <c r="I258" s="178"/>
      <c r="J258" s="179">
        <f>ROUND(I258*H258,2)</f>
        <v>0</v>
      </c>
      <c r="K258" s="175" t="s">
        <v>125</v>
      </c>
      <c r="L258" s="39"/>
      <c r="M258" s="180" t="s">
        <v>19</v>
      </c>
      <c r="N258" s="181" t="s">
        <v>42</v>
      </c>
      <c r="O258" s="64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126</v>
      </c>
      <c r="AT258" s="184" t="s">
        <v>121</v>
      </c>
      <c r="AU258" s="184" t="s">
        <v>82</v>
      </c>
      <c r="AY258" s="17" t="s">
        <v>119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79</v>
      </c>
      <c r="BK258" s="185">
        <f>ROUND(I258*H258,2)</f>
        <v>0</v>
      </c>
      <c r="BL258" s="17" t="s">
        <v>126</v>
      </c>
      <c r="BM258" s="184" t="s">
        <v>411</v>
      </c>
    </row>
    <row r="259" spans="1:65" s="2" customFormat="1" ht="19.5">
      <c r="A259" s="34"/>
      <c r="B259" s="35"/>
      <c r="C259" s="36"/>
      <c r="D259" s="186" t="s">
        <v>128</v>
      </c>
      <c r="E259" s="36"/>
      <c r="F259" s="187" t="s">
        <v>412</v>
      </c>
      <c r="G259" s="36"/>
      <c r="H259" s="36"/>
      <c r="I259" s="188"/>
      <c r="J259" s="36"/>
      <c r="K259" s="36"/>
      <c r="L259" s="39"/>
      <c r="M259" s="189"/>
      <c r="N259" s="190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128</v>
      </c>
      <c r="AU259" s="17" t="s">
        <v>82</v>
      </c>
    </row>
    <row r="260" spans="1:65" s="2" customFormat="1" ht="11.25">
      <c r="A260" s="34"/>
      <c r="B260" s="35"/>
      <c r="C260" s="36"/>
      <c r="D260" s="191" t="s">
        <v>130</v>
      </c>
      <c r="E260" s="36"/>
      <c r="F260" s="192" t="s">
        <v>413</v>
      </c>
      <c r="G260" s="36"/>
      <c r="H260" s="36"/>
      <c r="I260" s="188"/>
      <c r="J260" s="36"/>
      <c r="K260" s="36"/>
      <c r="L260" s="39"/>
      <c r="M260" s="189"/>
      <c r="N260" s="190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130</v>
      </c>
      <c r="AU260" s="17" t="s">
        <v>82</v>
      </c>
    </row>
    <row r="261" spans="1:65" s="13" customFormat="1" ht="11.25">
      <c r="B261" s="193"/>
      <c r="C261" s="194"/>
      <c r="D261" s="186" t="s">
        <v>132</v>
      </c>
      <c r="E261" s="195" t="s">
        <v>19</v>
      </c>
      <c r="F261" s="196" t="s">
        <v>402</v>
      </c>
      <c r="G261" s="194"/>
      <c r="H261" s="197">
        <v>1130.7</v>
      </c>
      <c r="I261" s="198"/>
      <c r="J261" s="194"/>
      <c r="K261" s="194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132</v>
      </c>
      <c r="AU261" s="203" t="s">
        <v>82</v>
      </c>
      <c r="AV261" s="13" t="s">
        <v>82</v>
      </c>
      <c r="AW261" s="13" t="s">
        <v>33</v>
      </c>
      <c r="AX261" s="13" t="s">
        <v>79</v>
      </c>
      <c r="AY261" s="203" t="s">
        <v>119</v>
      </c>
    </row>
    <row r="262" spans="1:65" s="2" customFormat="1" ht="16.5" customHeight="1">
      <c r="A262" s="34"/>
      <c r="B262" s="35"/>
      <c r="C262" s="205" t="s">
        <v>414</v>
      </c>
      <c r="D262" s="205" t="s">
        <v>294</v>
      </c>
      <c r="E262" s="206" t="s">
        <v>415</v>
      </c>
      <c r="F262" s="207" t="s">
        <v>416</v>
      </c>
      <c r="G262" s="208" t="s">
        <v>269</v>
      </c>
      <c r="H262" s="209">
        <v>31.207000000000001</v>
      </c>
      <c r="I262" s="210"/>
      <c r="J262" s="211">
        <f>ROUND(I262*H262,2)</f>
        <v>0</v>
      </c>
      <c r="K262" s="207" t="s">
        <v>125</v>
      </c>
      <c r="L262" s="212"/>
      <c r="M262" s="213" t="s">
        <v>19</v>
      </c>
      <c r="N262" s="214" t="s">
        <v>42</v>
      </c>
      <c r="O262" s="64"/>
      <c r="P262" s="182">
        <f>O262*H262</f>
        <v>0</v>
      </c>
      <c r="Q262" s="182">
        <v>1</v>
      </c>
      <c r="R262" s="182">
        <f>Q262*H262</f>
        <v>31.207000000000001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174</v>
      </c>
      <c r="AT262" s="184" t="s">
        <v>294</v>
      </c>
      <c r="AU262" s="184" t="s">
        <v>82</v>
      </c>
      <c r="AY262" s="17" t="s">
        <v>119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7" t="s">
        <v>79</v>
      </c>
      <c r="BK262" s="185">
        <f>ROUND(I262*H262,2)</f>
        <v>0</v>
      </c>
      <c r="BL262" s="17" t="s">
        <v>126</v>
      </c>
      <c r="BM262" s="184" t="s">
        <v>417</v>
      </c>
    </row>
    <row r="263" spans="1:65" s="2" customFormat="1" ht="11.25">
      <c r="A263" s="34"/>
      <c r="B263" s="35"/>
      <c r="C263" s="36"/>
      <c r="D263" s="186" t="s">
        <v>128</v>
      </c>
      <c r="E263" s="36"/>
      <c r="F263" s="187" t="s">
        <v>416</v>
      </c>
      <c r="G263" s="36"/>
      <c r="H263" s="36"/>
      <c r="I263" s="188"/>
      <c r="J263" s="36"/>
      <c r="K263" s="36"/>
      <c r="L263" s="39"/>
      <c r="M263" s="189"/>
      <c r="N263" s="190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128</v>
      </c>
      <c r="AU263" s="17" t="s">
        <v>82</v>
      </c>
    </row>
    <row r="264" spans="1:65" s="13" customFormat="1" ht="11.25">
      <c r="B264" s="193"/>
      <c r="C264" s="194"/>
      <c r="D264" s="186" t="s">
        <v>132</v>
      </c>
      <c r="E264" s="195" t="s">
        <v>19</v>
      </c>
      <c r="F264" s="196" t="s">
        <v>418</v>
      </c>
      <c r="G264" s="194"/>
      <c r="H264" s="197">
        <v>31.207000000000001</v>
      </c>
      <c r="I264" s="198"/>
      <c r="J264" s="194"/>
      <c r="K264" s="194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132</v>
      </c>
      <c r="AU264" s="203" t="s">
        <v>82</v>
      </c>
      <c r="AV264" s="13" t="s">
        <v>82</v>
      </c>
      <c r="AW264" s="13" t="s">
        <v>33</v>
      </c>
      <c r="AX264" s="13" t="s">
        <v>79</v>
      </c>
      <c r="AY264" s="203" t="s">
        <v>119</v>
      </c>
    </row>
    <row r="265" spans="1:65" s="2" customFormat="1" ht="21.75" customHeight="1">
      <c r="A265" s="34"/>
      <c r="B265" s="35"/>
      <c r="C265" s="173" t="s">
        <v>419</v>
      </c>
      <c r="D265" s="173" t="s">
        <v>121</v>
      </c>
      <c r="E265" s="174" t="s">
        <v>420</v>
      </c>
      <c r="F265" s="175" t="s">
        <v>421</v>
      </c>
      <c r="G265" s="176" t="s">
        <v>124</v>
      </c>
      <c r="H265" s="177">
        <v>761</v>
      </c>
      <c r="I265" s="178"/>
      <c r="J265" s="179">
        <f>ROUND(I265*H265,2)</f>
        <v>0</v>
      </c>
      <c r="K265" s="175" t="s">
        <v>125</v>
      </c>
      <c r="L265" s="39"/>
      <c r="M265" s="180" t="s">
        <v>19</v>
      </c>
      <c r="N265" s="181" t="s">
        <v>42</v>
      </c>
      <c r="O265" s="64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126</v>
      </c>
      <c r="AT265" s="184" t="s">
        <v>121</v>
      </c>
      <c r="AU265" s="184" t="s">
        <v>82</v>
      </c>
      <c r="AY265" s="17" t="s">
        <v>119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7" t="s">
        <v>79</v>
      </c>
      <c r="BK265" s="185">
        <f>ROUND(I265*H265,2)</f>
        <v>0</v>
      </c>
      <c r="BL265" s="17" t="s">
        <v>126</v>
      </c>
      <c r="BM265" s="184" t="s">
        <v>422</v>
      </c>
    </row>
    <row r="266" spans="1:65" s="2" customFormat="1" ht="19.5">
      <c r="A266" s="34"/>
      <c r="B266" s="35"/>
      <c r="C266" s="36"/>
      <c r="D266" s="186" t="s">
        <v>128</v>
      </c>
      <c r="E266" s="36"/>
      <c r="F266" s="187" t="s">
        <v>423</v>
      </c>
      <c r="G266" s="36"/>
      <c r="H266" s="36"/>
      <c r="I266" s="188"/>
      <c r="J266" s="36"/>
      <c r="K266" s="36"/>
      <c r="L266" s="39"/>
      <c r="M266" s="189"/>
      <c r="N266" s="190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128</v>
      </c>
      <c r="AU266" s="17" t="s">
        <v>82</v>
      </c>
    </row>
    <row r="267" spans="1:65" s="2" customFormat="1" ht="11.25">
      <c r="A267" s="34"/>
      <c r="B267" s="35"/>
      <c r="C267" s="36"/>
      <c r="D267" s="191" t="s">
        <v>130</v>
      </c>
      <c r="E267" s="36"/>
      <c r="F267" s="192" t="s">
        <v>424</v>
      </c>
      <c r="G267" s="36"/>
      <c r="H267" s="36"/>
      <c r="I267" s="188"/>
      <c r="J267" s="36"/>
      <c r="K267" s="36"/>
      <c r="L267" s="39"/>
      <c r="M267" s="189"/>
      <c r="N267" s="190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130</v>
      </c>
      <c r="AU267" s="17" t="s">
        <v>82</v>
      </c>
    </row>
    <row r="268" spans="1:65" s="13" customFormat="1" ht="11.25">
      <c r="B268" s="193"/>
      <c r="C268" s="194"/>
      <c r="D268" s="186" t="s">
        <v>132</v>
      </c>
      <c r="E268" s="195" t="s">
        <v>19</v>
      </c>
      <c r="F268" s="196" t="s">
        <v>425</v>
      </c>
      <c r="G268" s="194"/>
      <c r="H268" s="197">
        <v>761</v>
      </c>
      <c r="I268" s="198"/>
      <c r="J268" s="194"/>
      <c r="K268" s="194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132</v>
      </c>
      <c r="AU268" s="203" t="s">
        <v>82</v>
      </c>
      <c r="AV268" s="13" t="s">
        <v>82</v>
      </c>
      <c r="AW268" s="13" t="s">
        <v>33</v>
      </c>
      <c r="AX268" s="13" t="s">
        <v>79</v>
      </c>
      <c r="AY268" s="203" t="s">
        <v>119</v>
      </c>
    </row>
    <row r="269" spans="1:65" s="2" customFormat="1" ht="16.5" customHeight="1">
      <c r="A269" s="34"/>
      <c r="B269" s="35"/>
      <c r="C269" s="173" t="s">
        <v>426</v>
      </c>
      <c r="D269" s="173" t="s">
        <v>121</v>
      </c>
      <c r="E269" s="174" t="s">
        <v>427</v>
      </c>
      <c r="F269" s="175" t="s">
        <v>428</v>
      </c>
      <c r="G269" s="176" t="s">
        <v>124</v>
      </c>
      <c r="H269" s="177">
        <v>236.59</v>
      </c>
      <c r="I269" s="178"/>
      <c r="J269" s="179">
        <f>ROUND(I269*H269,2)</f>
        <v>0</v>
      </c>
      <c r="K269" s="175" t="s">
        <v>125</v>
      </c>
      <c r="L269" s="39"/>
      <c r="M269" s="180" t="s">
        <v>19</v>
      </c>
      <c r="N269" s="181" t="s">
        <v>42</v>
      </c>
      <c r="O269" s="64"/>
      <c r="P269" s="182">
        <f>O269*H269</f>
        <v>0</v>
      </c>
      <c r="Q269" s="182">
        <v>0.27600000000000002</v>
      </c>
      <c r="R269" s="182">
        <f>Q269*H269</f>
        <v>65.298840000000013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126</v>
      </c>
      <c r="AT269" s="184" t="s">
        <v>121</v>
      </c>
      <c r="AU269" s="184" t="s">
        <v>82</v>
      </c>
      <c r="AY269" s="17" t="s">
        <v>119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7" t="s">
        <v>79</v>
      </c>
      <c r="BK269" s="185">
        <f>ROUND(I269*H269,2)</f>
        <v>0</v>
      </c>
      <c r="BL269" s="17" t="s">
        <v>126</v>
      </c>
      <c r="BM269" s="184" t="s">
        <v>429</v>
      </c>
    </row>
    <row r="270" spans="1:65" s="2" customFormat="1" ht="11.25">
      <c r="A270" s="34"/>
      <c r="B270" s="35"/>
      <c r="C270" s="36"/>
      <c r="D270" s="186" t="s">
        <v>128</v>
      </c>
      <c r="E270" s="36"/>
      <c r="F270" s="187" t="s">
        <v>430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128</v>
      </c>
      <c r="AU270" s="17" t="s">
        <v>82</v>
      </c>
    </row>
    <row r="271" spans="1:65" s="2" customFormat="1" ht="11.25">
      <c r="A271" s="34"/>
      <c r="B271" s="35"/>
      <c r="C271" s="36"/>
      <c r="D271" s="191" t="s">
        <v>130</v>
      </c>
      <c r="E271" s="36"/>
      <c r="F271" s="192" t="s">
        <v>431</v>
      </c>
      <c r="G271" s="36"/>
      <c r="H271" s="36"/>
      <c r="I271" s="188"/>
      <c r="J271" s="36"/>
      <c r="K271" s="36"/>
      <c r="L271" s="39"/>
      <c r="M271" s="189"/>
      <c r="N271" s="190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130</v>
      </c>
      <c r="AU271" s="17" t="s">
        <v>82</v>
      </c>
    </row>
    <row r="272" spans="1:65" s="13" customFormat="1" ht="11.25">
      <c r="B272" s="193"/>
      <c r="C272" s="194"/>
      <c r="D272" s="186" t="s">
        <v>132</v>
      </c>
      <c r="E272" s="195" t="s">
        <v>19</v>
      </c>
      <c r="F272" s="196" t="s">
        <v>432</v>
      </c>
      <c r="G272" s="194"/>
      <c r="H272" s="197">
        <v>2.5</v>
      </c>
      <c r="I272" s="198"/>
      <c r="J272" s="194"/>
      <c r="K272" s="194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132</v>
      </c>
      <c r="AU272" s="203" t="s">
        <v>82</v>
      </c>
      <c r="AV272" s="13" t="s">
        <v>82</v>
      </c>
      <c r="AW272" s="13" t="s">
        <v>33</v>
      </c>
      <c r="AX272" s="13" t="s">
        <v>71</v>
      </c>
      <c r="AY272" s="203" t="s">
        <v>119</v>
      </c>
    </row>
    <row r="273" spans="1:65" s="13" customFormat="1" ht="11.25">
      <c r="B273" s="193"/>
      <c r="C273" s="194"/>
      <c r="D273" s="186" t="s">
        <v>132</v>
      </c>
      <c r="E273" s="195" t="s">
        <v>19</v>
      </c>
      <c r="F273" s="196" t="s">
        <v>433</v>
      </c>
      <c r="G273" s="194"/>
      <c r="H273" s="197">
        <v>234.09</v>
      </c>
      <c r="I273" s="198"/>
      <c r="J273" s="194"/>
      <c r="K273" s="194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132</v>
      </c>
      <c r="AU273" s="203" t="s">
        <v>82</v>
      </c>
      <c r="AV273" s="13" t="s">
        <v>82</v>
      </c>
      <c r="AW273" s="13" t="s">
        <v>33</v>
      </c>
      <c r="AX273" s="13" t="s">
        <v>71</v>
      </c>
      <c r="AY273" s="203" t="s">
        <v>119</v>
      </c>
    </row>
    <row r="274" spans="1:65" s="2" customFormat="1" ht="16.5" customHeight="1">
      <c r="A274" s="34"/>
      <c r="B274" s="35"/>
      <c r="C274" s="173" t="s">
        <v>434</v>
      </c>
      <c r="D274" s="173" t="s">
        <v>121</v>
      </c>
      <c r="E274" s="174" t="s">
        <v>435</v>
      </c>
      <c r="F274" s="175" t="s">
        <v>436</v>
      </c>
      <c r="G274" s="176" t="s">
        <v>124</v>
      </c>
      <c r="H274" s="177">
        <v>975.14700000000005</v>
      </c>
      <c r="I274" s="178"/>
      <c r="J274" s="179">
        <f>ROUND(I274*H274,2)</f>
        <v>0</v>
      </c>
      <c r="K274" s="175" t="s">
        <v>125</v>
      </c>
      <c r="L274" s="39"/>
      <c r="M274" s="180" t="s">
        <v>19</v>
      </c>
      <c r="N274" s="181" t="s">
        <v>42</v>
      </c>
      <c r="O274" s="64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126</v>
      </c>
      <c r="AT274" s="184" t="s">
        <v>121</v>
      </c>
      <c r="AU274" s="184" t="s">
        <v>82</v>
      </c>
      <c r="AY274" s="17" t="s">
        <v>119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79</v>
      </c>
      <c r="BK274" s="185">
        <f>ROUND(I274*H274,2)</f>
        <v>0</v>
      </c>
      <c r="BL274" s="17" t="s">
        <v>126</v>
      </c>
      <c r="BM274" s="184" t="s">
        <v>437</v>
      </c>
    </row>
    <row r="275" spans="1:65" s="2" customFormat="1" ht="11.25">
      <c r="A275" s="34"/>
      <c r="B275" s="35"/>
      <c r="C275" s="36"/>
      <c r="D275" s="186" t="s">
        <v>128</v>
      </c>
      <c r="E275" s="36"/>
      <c r="F275" s="187" t="s">
        <v>438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128</v>
      </c>
      <c r="AU275" s="17" t="s">
        <v>82</v>
      </c>
    </row>
    <row r="276" spans="1:65" s="2" customFormat="1" ht="11.25">
      <c r="A276" s="34"/>
      <c r="B276" s="35"/>
      <c r="C276" s="36"/>
      <c r="D276" s="191" t="s">
        <v>130</v>
      </c>
      <c r="E276" s="36"/>
      <c r="F276" s="192" t="s">
        <v>439</v>
      </c>
      <c r="G276" s="36"/>
      <c r="H276" s="36"/>
      <c r="I276" s="188"/>
      <c r="J276" s="36"/>
      <c r="K276" s="36"/>
      <c r="L276" s="39"/>
      <c r="M276" s="189"/>
      <c r="N276" s="190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130</v>
      </c>
      <c r="AU276" s="17" t="s">
        <v>82</v>
      </c>
    </row>
    <row r="277" spans="1:65" s="13" customFormat="1" ht="11.25">
      <c r="B277" s="193"/>
      <c r="C277" s="194"/>
      <c r="D277" s="186" t="s">
        <v>132</v>
      </c>
      <c r="E277" s="195" t="s">
        <v>19</v>
      </c>
      <c r="F277" s="196" t="s">
        <v>440</v>
      </c>
      <c r="G277" s="194"/>
      <c r="H277" s="197">
        <v>903.58699999999999</v>
      </c>
      <c r="I277" s="198"/>
      <c r="J277" s="194"/>
      <c r="K277" s="194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132</v>
      </c>
      <c r="AU277" s="203" t="s">
        <v>82</v>
      </c>
      <c r="AV277" s="13" t="s">
        <v>82</v>
      </c>
      <c r="AW277" s="13" t="s">
        <v>33</v>
      </c>
      <c r="AX277" s="13" t="s">
        <v>71</v>
      </c>
      <c r="AY277" s="203" t="s">
        <v>119</v>
      </c>
    </row>
    <row r="278" spans="1:65" s="13" customFormat="1" ht="11.25">
      <c r="B278" s="193"/>
      <c r="C278" s="194"/>
      <c r="D278" s="186" t="s">
        <v>132</v>
      </c>
      <c r="E278" s="195" t="s">
        <v>19</v>
      </c>
      <c r="F278" s="196" t="s">
        <v>327</v>
      </c>
      <c r="G278" s="194"/>
      <c r="H278" s="197">
        <v>71.56</v>
      </c>
      <c r="I278" s="198"/>
      <c r="J278" s="194"/>
      <c r="K278" s="194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132</v>
      </c>
      <c r="AU278" s="203" t="s">
        <v>82</v>
      </c>
      <c r="AV278" s="13" t="s">
        <v>82</v>
      </c>
      <c r="AW278" s="13" t="s">
        <v>33</v>
      </c>
      <c r="AX278" s="13" t="s">
        <v>71</v>
      </c>
      <c r="AY278" s="203" t="s">
        <v>119</v>
      </c>
    </row>
    <row r="279" spans="1:65" s="2" customFormat="1" ht="16.5" customHeight="1">
      <c r="A279" s="34"/>
      <c r="B279" s="35"/>
      <c r="C279" s="173" t="s">
        <v>441</v>
      </c>
      <c r="D279" s="173" t="s">
        <v>121</v>
      </c>
      <c r="E279" s="174" t="s">
        <v>442</v>
      </c>
      <c r="F279" s="175" t="s">
        <v>443</v>
      </c>
      <c r="G279" s="176" t="s">
        <v>124</v>
      </c>
      <c r="H279" s="177">
        <v>918.96600000000001</v>
      </c>
      <c r="I279" s="178"/>
      <c r="J279" s="179">
        <f>ROUND(I279*H279,2)</f>
        <v>0</v>
      </c>
      <c r="K279" s="175" t="s">
        <v>125</v>
      </c>
      <c r="L279" s="39"/>
      <c r="M279" s="180" t="s">
        <v>19</v>
      </c>
      <c r="N279" s="181" t="s">
        <v>42</v>
      </c>
      <c r="O279" s="64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126</v>
      </c>
      <c r="AT279" s="184" t="s">
        <v>121</v>
      </c>
      <c r="AU279" s="184" t="s">
        <v>82</v>
      </c>
      <c r="AY279" s="17" t="s">
        <v>119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7" t="s">
        <v>79</v>
      </c>
      <c r="BK279" s="185">
        <f>ROUND(I279*H279,2)</f>
        <v>0</v>
      </c>
      <c r="BL279" s="17" t="s">
        <v>126</v>
      </c>
      <c r="BM279" s="184" t="s">
        <v>444</v>
      </c>
    </row>
    <row r="280" spans="1:65" s="2" customFormat="1" ht="11.25">
      <c r="A280" s="34"/>
      <c r="B280" s="35"/>
      <c r="C280" s="36"/>
      <c r="D280" s="186" t="s">
        <v>128</v>
      </c>
      <c r="E280" s="36"/>
      <c r="F280" s="187" t="s">
        <v>445</v>
      </c>
      <c r="G280" s="36"/>
      <c r="H280" s="36"/>
      <c r="I280" s="188"/>
      <c r="J280" s="36"/>
      <c r="K280" s="36"/>
      <c r="L280" s="39"/>
      <c r="M280" s="189"/>
      <c r="N280" s="190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128</v>
      </c>
      <c r="AU280" s="17" t="s">
        <v>82</v>
      </c>
    </row>
    <row r="281" spans="1:65" s="2" customFormat="1" ht="11.25">
      <c r="A281" s="34"/>
      <c r="B281" s="35"/>
      <c r="C281" s="36"/>
      <c r="D281" s="191" t="s">
        <v>130</v>
      </c>
      <c r="E281" s="36"/>
      <c r="F281" s="192" t="s">
        <v>446</v>
      </c>
      <c r="G281" s="36"/>
      <c r="H281" s="36"/>
      <c r="I281" s="188"/>
      <c r="J281" s="36"/>
      <c r="K281" s="36"/>
      <c r="L281" s="39"/>
      <c r="M281" s="189"/>
      <c r="N281" s="190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130</v>
      </c>
      <c r="AU281" s="17" t="s">
        <v>82</v>
      </c>
    </row>
    <row r="282" spans="1:65" s="13" customFormat="1" ht="11.25">
      <c r="B282" s="193"/>
      <c r="C282" s="194"/>
      <c r="D282" s="186" t="s">
        <v>132</v>
      </c>
      <c r="E282" s="195" t="s">
        <v>19</v>
      </c>
      <c r="F282" s="196" t="s">
        <v>447</v>
      </c>
      <c r="G282" s="194"/>
      <c r="H282" s="197">
        <v>847.40599999999995</v>
      </c>
      <c r="I282" s="198"/>
      <c r="J282" s="194"/>
      <c r="K282" s="194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132</v>
      </c>
      <c r="AU282" s="203" t="s">
        <v>82</v>
      </c>
      <c r="AV282" s="13" t="s">
        <v>82</v>
      </c>
      <c r="AW282" s="13" t="s">
        <v>33</v>
      </c>
      <c r="AX282" s="13" t="s">
        <v>71</v>
      </c>
      <c r="AY282" s="203" t="s">
        <v>119</v>
      </c>
    </row>
    <row r="283" spans="1:65" s="13" customFormat="1" ht="11.25">
      <c r="B283" s="193"/>
      <c r="C283" s="194"/>
      <c r="D283" s="186" t="s">
        <v>132</v>
      </c>
      <c r="E283" s="195" t="s">
        <v>19</v>
      </c>
      <c r="F283" s="196" t="s">
        <v>327</v>
      </c>
      <c r="G283" s="194"/>
      <c r="H283" s="197">
        <v>71.56</v>
      </c>
      <c r="I283" s="198"/>
      <c r="J283" s="194"/>
      <c r="K283" s="194"/>
      <c r="L283" s="199"/>
      <c r="M283" s="200"/>
      <c r="N283" s="201"/>
      <c r="O283" s="201"/>
      <c r="P283" s="201"/>
      <c r="Q283" s="201"/>
      <c r="R283" s="201"/>
      <c r="S283" s="201"/>
      <c r="T283" s="202"/>
      <c r="AT283" s="203" t="s">
        <v>132</v>
      </c>
      <c r="AU283" s="203" t="s">
        <v>82</v>
      </c>
      <c r="AV283" s="13" t="s">
        <v>82</v>
      </c>
      <c r="AW283" s="13" t="s">
        <v>33</v>
      </c>
      <c r="AX283" s="13" t="s">
        <v>71</v>
      </c>
      <c r="AY283" s="203" t="s">
        <v>119</v>
      </c>
    </row>
    <row r="284" spans="1:65" s="2" customFormat="1" ht="21.75" customHeight="1">
      <c r="A284" s="34"/>
      <c r="B284" s="35"/>
      <c r="C284" s="173" t="s">
        <v>448</v>
      </c>
      <c r="D284" s="173" t="s">
        <v>121</v>
      </c>
      <c r="E284" s="174" t="s">
        <v>449</v>
      </c>
      <c r="F284" s="175" t="s">
        <v>450</v>
      </c>
      <c r="G284" s="176" t="s">
        <v>124</v>
      </c>
      <c r="H284" s="177">
        <v>904.92</v>
      </c>
      <c r="I284" s="178"/>
      <c r="J284" s="179">
        <f>ROUND(I284*H284,2)</f>
        <v>0</v>
      </c>
      <c r="K284" s="175" t="s">
        <v>125</v>
      </c>
      <c r="L284" s="39"/>
      <c r="M284" s="180" t="s">
        <v>19</v>
      </c>
      <c r="N284" s="181" t="s">
        <v>42</v>
      </c>
      <c r="O284" s="64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126</v>
      </c>
      <c r="AT284" s="184" t="s">
        <v>121</v>
      </c>
      <c r="AU284" s="184" t="s">
        <v>82</v>
      </c>
      <c r="AY284" s="17" t="s">
        <v>119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7" t="s">
        <v>79</v>
      </c>
      <c r="BK284" s="185">
        <f>ROUND(I284*H284,2)</f>
        <v>0</v>
      </c>
      <c r="BL284" s="17" t="s">
        <v>126</v>
      </c>
      <c r="BM284" s="184" t="s">
        <v>451</v>
      </c>
    </row>
    <row r="285" spans="1:65" s="2" customFormat="1" ht="19.5">
      <c r="A285" s="34"/>
      <c r="B285" s="35"/>
      <c r="C285" s="36"/>
      <c r="D285" s="186" t="s">
        <v>128</v>
      </c>
      <c r="E285" s="36"/>
      <c r="F285" s="187" t="s">
        <v>452</v>
      </c>
      <c r="G285" s="36"/>
      <c r="H285" s="36"/>
      <c r="I285" s="188"/>
      <c r="J285" s="36"/>
      <c r="K285" s="36"/>
      <c r="L285" s="39"/>
      <c r="M285" s="189"/>
      <c r="N285" s="190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128</v>
      </c>
      <c r="AU285" s="17" t="s">
        <v>82</v>
      </c>
    </row>
    <row r="286" spans="1:65" s="2" customFormat="1" ht="11.25">
      <c r="A286" s="34"/>
      <c r="B286" s="35"/>
      <c r="C286" s="36"/>
      <c r="D286" s="191" t="s">
        <v>130</v>
      </c>
      <c r="E286" s="36"/>
      <c r="F286" s="192" t="s">
        <v>453</v>
      </c>
      <c r="G286" s="36"/>
      <c r="H286" s="36"/>
      <c r="I286" s="188"/>
      <c r="J286" s="36"/>
      <c r="K286" s="36"/>
      <c r="L286" s="39"/>
      <c r="M286" s="189"/>
      <c r="N286" s="190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130</v>
      </c>
      <c r="AU286" s="17" t="s">
        <v>82</v>
      </c>
    </row>
    <row r="287" spans="1:65" s="13" customFormat="1" ht="11.25">
      <c r="B287" s="193"/>
      <c r="C287" s="194"/>
      <c r="D287" s="186" t="s">
        <v>132</v>
      </c>
      <c r="E287" s="195" t="s">
        <v>19</v>
      </c>
      <c r="F287" s="196" t="s">
        <v>454</v>
      </c>
      <c r="G287" s="194"/>
      <c r="H287" s="197">
        <v>833.36</v>
      </c>
      <c r="I287" s="198"/>
      <c r="J287" s="194"/>
      <c r="K287" s="194"/>
      <c r="L287" s="199"/>
      <c r="M287" s="200"/>
      <c r="N287" s="201"/>
      <c r="O287" s="201"/>
      <c r="P287" s="201"/>
      <c r="Q287" s="201"/>
      <c r="R287" s="201"/>
      <c r="S287" s="201"/>
      <c r="T287" s="202"/>
      <c r="AT287" s="203" t="s">
        <v>132</v>
      </c>
      <c r="AU287" s="203" t="s">
        <v>82</v>
      </c>
      <c r="AV287" s="13" t="s">
        <v>82</v>
      </c>
      <c r="AW287" s="13" t="s">
        <v>33</v>
      </c>
      <c r="AX287" s="13" t="s">
        <v>71</v>
      </c>
      <c r="AY287" s="203" t="s">
        <v>119</v>
      </c>
    </row>
    <row r="288" spans="1:65" s="13" customFormat="1" ht="11.25">
      <c r="B288" s="193"/>
      <c r="C288" s="194"/>
      <c r="D288" s="186" t="s">
        <v>132</v>
      </c>
      <c r="E288" s="195" t="s">
        <v>19</v>
      </c>
      <c r="F288" s="196" t="s">
        <v>327</v>
      </c>
      <c r="G288" s="194"/>
      <c r="H288" s="197">
        <v>71.56</v>
      </c>
      <c r="I288" s="198"/>
      <c r="J288" s="194"/>
      <c r="K288" s="194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132</v>
      </c>
      <c r="AU288" s="203" t="s">
        <v>82</v>
      </c>
      <c r="AV288" s="13" t="s">
        <v>82</v>
      </c>
      <c r="AW288" s="13" t="s">
        <v>33</v>
      </c>
      <c r="AX288" s="13" t="s">
        <v>71</v>
      </c>
      <c r="AY288" s="203" t="s">
        <v>119</v>
      </c>
    </row>
    <row r="289" spans="1:65" s="2" customFormat="1" ht="21.75" customHeight="1">
      <c r="A289" s="34"/>
      <c r="B289" s="35"/>
      <c r="C289" s="173" t="s">
        <v>455</v>
      </c>
      <c r="D289" s="173" t="s">
        <v>121</v>
      </c>
      <c r="E289" s="174" t="s">
        <v>456</v>
      </c>
      <c r="F289" s="175" t="s">
        <v>457</v>
      </c>
      <c r="G289" s="176" t="s">
        <v>169</v>
      </c>
      <c r="H289" s="177">
        <v>31.5</v>
      </c>
      <c r="I289" s="178"/>
      <c r="J289" s="179">
        <f>ROUND(I289*H289,2)</f>
        <v>0</v>
      </c>
      <c r="K289" s="175" t="s">
        <v>125</v>
      </c>
      <c r="L289" s="39"/>
      <c r="M289" s="180" t="s">
        <v>19</v>
      </c>
      <c r="N289" s="181" t="s">
        <v>42</v>
      </c>
      <c r="O289" s="64"/>
      <c r="P289" s="182">
        <f>O289*H289</f>
        <v>0</v>
      </c>
      <c r="Q289" s="182">
        <v>2.2399999999999998E-3</v>
      </c>
      <c r="R289" s="182">
        <f>Q289*H289</f>
        <v>7.0559999999999998E-2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126</v>
      </c>
      <c r="AT289" s="184" t="s">
        <v>121</v>
      </c>
      <c r="AU289" s="184" t="s">
        <v>82</v>
      </c>
      <c r="AY289" s="17" t="s">
        <v>119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7" t="s">
        <v>79</v>
      </c>
      <c r="BK289" s="185">
        <f>ROUND(I289*H289,2)</f>
        <v>0</v>
      </c>
      <c r="BL289" s="17" t="s">
        <v>126</v>
      </c>
      <c r="BM289" s="184" t="s">
        <v>458</v>
      </c>
    </row>
    <row r="290" spans="1:65" s="2" customFormat="1" ht="11.25">
      <c r="A290" s="34"/>
      <c r="B290" s="35"/>
      <c r="C290" s="36"/>
      <c r="D290" s="186" t="s">
        <v>128</v>
      </c>
      <c r="E290" s="36"/>
      <c r="F290" s="187" t="s">
        <v>459</v>
      </c>
      <c r="G290" s="36"/>
      <c r="H290" s="36"/>
      <c r="I290" s="188"/>
      <c r="J290" s="36"/>
      <c r="K290" s="36"/>
      <c r="L290" s="39"/>
      <c r="M290" s="189"/>
      <c r="N290" s="190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128</v>
      </c>
      <c r="AU290" s="17" t="s">
        <v>82</v>
      </c>
    </row>
    <row r="291" spans="1:65" s="2" customFormat="1" ht="11.25">
      <c r="A291" s="34"/>
      <c r="B291" s="35"/>
      <c r="C291" s="36"/>
      <c r="D291" s="191" t="s">
        <v>130</v>
      </c>
      <c r="E291" s="36"/>
      <c r="F291" s="192" t="s">
        <v>460</v>
      </c>
      <c r="G291" s="36"/>
      <c r="H291" s="36"/>
      <c r="I291" s="188"/>
      <c r="J291" s="36"/>
      <c r="K291" s="36"/>
      <c r="L291" s="39"/>
      <c r="M291" s="189"/>
      <c r="N291" s="190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130</v>
      </c>
      <c r="AU291" s="17" t="s">
        <v>82</v>
      </c>
    </row>
    <row r="292" spans="1:65" s="13" customFormat="1" ht="11.25">
      <c r="B292" s="193"/>
      <c r="C292" s="194"/>
      <c r="D292" s="186" t="s">
        <v>132</v>
      </c>
      <c r="E292" s="195" t="s">
        <v>19</v>
      </c>
      <c r="F292" s="196" t="s">
        <v>461</v>
      </c>
      <c r="G292" s="194"/>
      <c r="H292" s="197">
        <v>31.5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132</v>
      </c>
      <c r="AU292" s="203" t="s">
        <v>82</v>
      </c>
      <c r="AV292" s="13" t="s">
        <v>82</v>
      </c>
      <c r="AW292" s="13" t="s">
        <v>33</v>
      </c>
      <c r="AX292" s="13" t="s">
        <v>79</v>
      </c>
      <c r="AY292" s="203" t="s">
        <v>119</v>
      </c>
    </row>
    <row r="293" spans="1:65" s="12" customFormat="1" ht="22.9" customHeight="1">
      <c r="B293" s="157"/>
      <c r="C293" s="158"/>
      <c r="D293" s="159" t="s">
        <v>70</v>
      </c>
      <c r="E293" s="171" t="s">
        <v>174</v>
      </c>
      <c r="F293" s="171" t="s">
        <v>462</v>
      </c>
      <c r="G293" s="158"/>
      <c r="H293" s="158"/>
      <c r="I293" s="161"/>
      <c r="J293" s="172">
        <f>BK293</f>
        <v>0</v>
      </c>
      <c r="K293" s="158"/>
      <c r="L293" s="163"/>
      <c r="M293" s="164"/>
      <c r="N293" s="165"/>
      <c r="O293" s="165"/>
      <c r="P293" s="166">
        <f>SUM(P294:P306)</f>
        <v>0</v>
      </c>
      <c r="Q293" s="165"/>
      <c r="R293" s="166">
        <f>SUM(R294:R306)</f>
        <v>0.25259999999999999</v>
      </c>
      <c r="S293" s="165"/>
      <c r="T293" s="167">
        <f>SUM(T294:T306)</f>
        <v>0</v>
      </c>
      <c r="AR293" s="168" t="s">
        <v>79</v>
      </c>
      <c r="AT293" s="169" t="s">
        <v>70</v>
      </c>
      <c r="AU293" s="169" t="s">
        <v>79</v>
      </c>
      <c r="AY293" s="168" t="s">
        <v>119</v>
      </c>
      <c r="BK293" s="170">
        <f>SUM(BK294:BK306)</f>
        <v>0</v>
      </c>
    </row>
    <row r="294" spans="1:65" s="2" customFormat="1" ht="16.5" customHeight="1">
      <c r="A294" s="34"/>
      <c r="B294" s="35"/>
      <c r="C294" s="173" t="s">
        <v>463</v>
      </c>
      <c r="D294" s="173" t="s">
        <v>121</v>
      </c>
      <c r="E294" s="174" t="s">
        <v>464</v>
      </c>
      <c r="F294" s="175" t="s">
        <v>465</v>
      </c>
      <c r="G294" s="176" t="s">
        <v>136</v>
      </c>
      <c r="H294" s="177">
        <v>1</v>
      </c>
      <c r="I294" s="178"/>
      <c r="J294" s="179">
        <f>ROUND(I294*H294,2)</f>
        <v>0</v>
      </c>
      <c r="K294" s="175" t="s">
        <v>125</v>
      </c>
      <c r="L294" s="39"/>
      <c r="M294" s="180" t="s">
        <v>19</v>
      </c>
      <c r="N294" s="181" t="s">
        <v>42</v>
      </c>
      <c r="O294" s="64"/>
      <c r="P294" s="182">
        <f>O294*H294</f>
        <v>0</v>
      </c>
      <c r="Q294" s="182">
        <v>0.1326</v>
      </c>
      <c r="R294" s="182">
        <f>Q294*H294</f>
        <v>0.1326</v>
      </c>
      <c r="S294" s="182">
        <v>0</v>
      </c>
      <c r="T294" s="18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4" t="s">
        <v>126</v>
      </c>
      <c r="AT294" s="184" t="s">
        <v>121</v>
      </c>
      <c r="AU294" s="184" t="s">
        <v>82</v>
      </c>
      <c r="AY294" s="17" t="s">
        <v>119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7" t="s">
        <v>79</v>
      </c>
      <c r="BK294" s="185">
        <f>ROUND(I294*H294,2)</f>
        <v>0</v>
      </c>
      <c r="BL294" s="17" t="s">
        <v>126</v>
      </c>
      <c r="BM294" s="184" t="s">
        <v>466</v>
      </c>
    </row>
    <row r="295" spans="1:65" s="2" customFormat="1" ht="11.25">
      <c r="A295" s="34"/>
      <c r="B295" s="35"/>
      <c r="C295" s="36"/>
      <c r="D295" s="186" t="s">
        <v>128</v>
      </c>
      <c r="E295" s="36"/>
      <c r="F295" s="187" t="s">
        <v>467</v>
      </c>
      <c r="G295" s="36"/>
      <c r="H295" s="36"/>
      <c r="I295" s="188"/>
      <c r="J295" s="36"/>
      <c r="K295" s="36"/>
      <c r="L295" s="39"/>
      <c r="M295" s="189"/>
      <c r="N295" s="190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128</v>
      </c>
      <c r="AU295" s="17" t="s">
        <v>82</v>
      </c>
    </row>
    <row r="296" spans="1:65" s="2" customFormat="1" ht="11.25">
      <c r="A296" s="34"/>
      <c r="B296" s="35"/>
      <c r="C296" s="36"/>
      <c r="D296" s="191" t="s">
        <v>130</v>
      </c>
      <c r="E296" s="36"/>
      <c r="F296" s="192" t="s">
        <v>468</v>
      </c>
      <c r="G296" s="36"/>
      <c r="H296" s="36"/>
      <c r="I296" s="188"/>
      <c r="J296" s="36"/>
      <c r="K296" s="36"/>
      <c r="L296" s="39"/>
      <c r="M296" s="189"/>
      <c r="N296" s="190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130</v>
      </c>
      <c r="AU296" s="17" t="s">
        <v>82</v>
      </c>
    </row>
    <row r="297" spans="1:65" s="13" customFormat="1" ht="11.25">
      <c r="B297" s="193"/>
      <c r="C297" s="194"/>
      <c r="D297" s="186" t="s">
        <v>132</v>
      </c>
      <c r="E297" s="195" t="s">
        <v>19</v>
      </c>
      <c r="F297" s="196" t="s">
        <v>469</v>
      </c>
      <c r="G297" s="194"/>
      <c r="H297" s="197">
        <v>1</v>
      </c>
      <c r="I297" s="198"/>
      <c r="J297" s="194"/>
      <c r="K297" s="194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132</v>
      </c>
      <c r="AU297" s="203" t="s">
        <v>82</v>
      </c>
      <c r="AV297" s="13" t="s">
        <v>82</v>
      </c>
      <c r="AW297" s="13" t="s">
        <v>33</v>
      </c>
      <c r="AX297" s="13" t="s">
        <v>79</v>
      </c>
      <c r="AY297" s="203" t="s">
        <v>119</v>
      </c>
    </row>
    <row r="298" spans="1:65" s="2" customFormat="1" ht="16.5" customHeight="1">
      <c r="A298" s="34"/>
      <c r="B298" s="35"/>
      <c r="C298" s="205" t="s">
        <v>470</v>
      </c>
      <c r="D298" s="205" t="s">
        <v>294</v>
      </c>
      <c r="E298" s="206" t="s">
        <v>471</v>
      </c>
      <c r="F298" s="207" t="s">
        <v>472</v>
      </c>
      <c r="G298" s="208" t="s">
        <v>473</v>
      </c>
      <c r="H298" s="209">
        <v>1</v>
      </c>
      <c r="I298" s="210"/>
      <c r="J298" s="211">
        <f>ROUND(I298*H298,2)</f>
        <v>0</v>
      </c>
      <c r="K298" s="207" t="s">
        <v>19</v>
      </c>
      <c r="L298" s="212"/>
      <c r="M298" s="213" t="s">
        <v>19</v>
      </c>
      <c r="N298" s="214" t="s">
        <v>42</v>
      </c>
      <c r="O298" s="64"/>
      <c r="P298" s="182">
        <f>O298*H298</f>
        <v>0</v>
      </c>
      <c r="Q298" s="182">
        <v>0.12</v>
      </c>
      <c r="R298" s="182">
        <f>Q298*H298</f>
        <v>0.12</v>
      </c>
      <c r="S298" s="182">
        <v>0</v>
      </c>
      <c r="T298" s="18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174</v>
      </c>
      <c r="AT298" s="184" t="s">
        <v>294</v>
      </c>
      <c r="AU298" s="184" t="s">
        <v>82</v>
      </c>
      <c r="AY298" s="17" t="s">
        <v>119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7" t="s">
        <v>79</v>
      </c>
      <c r="BK298" s="185">
        <f>ROUND(I298*H298,2)</f>
        <v>0</v>
      </c>
      <c r="BL298" s="17" t="s">
        <v>126</v>
      </c>
      <c r="BM298" s="184" t="s">
        <v>474</v>
      </c>
    </row>
    <row r="299" spans="1:65" s="2" customFormat="1" ht="11.25">
      <c r="A299" s="34"/>
      <c r="B299" s="35"/>
      <c r="C299" s="36"/>
      <c r="D299" s="186" t="s">
        <v>128</v>
      </c>
      <c r="E299" s="36"/>
      <c r="F299" s="187" t="s">
        <v>472</v>
      </c>
      <c r="G299" s="36"/>
      <c r="H299" s="36"/>
      <c r="I299" s="188"/>
      <c r="J299" s="36"/>
      <c r="K299" s="36"/>
      <c r="L299" s="39"/>
      <c r="M299" s="189"/>
      <c r="N299" s="190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128</v>
      </c>
      <c r="AU299" s="17" t="s">
        <v>82</v>
      </c>
    </row>
    <row r="300" spans="1:65" s="2" customFormat="1" ht="16.5" customHeight="1">
      <c r="A300" s="34"/>
      <c r="B300" s="35"/>
      <c r="C300" s="173" t="s">
        <v>475</v>
      </c>
      <c r="D300" s="173" t="s">
        <v>121</v>
      </c>
      <c r="E300" s="174" t="s">
        <v>476</v>
      </c>
      <c r="F300" s="175" t="s">
        <v>477</v>
      </c>
      <c r="G300" s="176" t="s">
        <v>169</v>
      </c>
      <c r="H300" s="177">
        <v>5.6</v>
      </c>
      <c r="I300" s="178"/>
      <c r="J300" s="179">
        <f>ROUND(I300*H300,2)</f>
        <v>0</v>
      </c>
      <c r="K300" s="175" t="s">
        <v>19</v>
      </c>
      <c r="L300" s="39"/>
      <c r="M300" s="180" t="s">
        <v>19</v>
      </c>
      <c r="N300" s="181" t="s">
        <v>42</v>
      </c>
      <c r="O300" s="64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126</v>
      </c>
      <c r="AT300" s="184" t="s">
        <v>121</v>
      </c>
      <c r="AU300" s="184" t="s">
        <v>82</v>
      </c>
      <c r="AY300" s="17" t="s">
        <v>119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7" t="s">
        <v>79</v>
      </c>
      <c r="BK300" s="185">
        <f>ROUND(I300*H300,2)</f>
        <v>0</v>
      </c>
      <c r="BL300" s="17" t="s">
        <v>126</v>
      </c>
      <c r="BM300" s="184" t="s">
        <v>478</v>
      </c>
    </row>
    <row r="301" spans="1:65" s="2" customFormat="1" ht="11.25">
      <c r="A301" s="34"/>
      <c r="B301" s="35"/>
      <c r="C301" s="36"/>
      <c r="D301" s="186" t="s">
        <v>128</v>
      </c>
      <c r="E301" s="36"/>
      <c r="F301" s="187" t="s">
        <v>479</v>
      </c>
      <c r="G301" s="36"/>
      <c r="H301" s="36"/>
      <c r="I301" s="188"/>
      <c r="J301" s="36"/>
      <c r="K301" s="36"/>
      <c r="L301" s="39"/>
      <c r="M301" s="189"/>
      <c r="N301" s="190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128</v>
      </c>
      <c r="AU301" s="17" t="s">
        <v>82</v>
      </c>
    </row>
    <row r="302" spans="1:65" s="13" customFormat="1" ht="11.25">
      <c r="B302" s="193"/>
      <c r="C302" s="194"/>
      <c r="D302" s="186" t="s">
        <v>132</v>
      </c>
      <c r="E302" s="195" t="s">
        <v>19</v>
      </c>
      <c r="F302" s="196" t="s">
        <v>173</v>
      </c>
      <c r="G302" s="194"/>
      <c r="H302" s="197">
        <v>5.6</v>
      </c>
      <c r="I302" s="198"/>
      <c r="J302" s="194"/>
      <c r="K302" s="194"/>
      <c r="L302" s="199"/>
      <c r="M302" s="200"/>
      <c r="N302" s="201"/>
      <c r="O302" s="201"/>
      <c r="P302" s="201"/>
      <c r="Q302" s="201"/>
      <c r="R302" s="201"/>
      <c r="S302" s="201"/>
      <c r="T302" s="202"/>
      <c r="AT302" s="203" t="s">
        <v>132</v>
      </c>
      <c r="AU302" s="203" t="s">
        <v>82</v>
      </c>
      <c r="AV302" s="13" t="s">
        <v>82</v>
      </c>
      <c r="AW302" s="13" t="s">
        <v>33</v>
      </c>
      <c r="AX302" s="13" t="s">
        <v>79</v>
      </c>
      <c r="AY302" s="203" t="s">
        <v>119</v>
      </c>
    </row>
    <row r="303" spans="1:65" s="2" customFormat="1" ht="16.5" customHeight="1">
      <c r="A303" s="34"/>
      <c r="B303" s="35"/>
      <c r="C303" s="173" t="s">
        <v>480</v>
      </c>
      <c r="D303" s="173" t="s">
        <v>121</v>
      </c>
      <c r="E303" s="174" t="s">
        <v>481</v>
      </c>
      <c r="F303" s="175" t="s">
        <v>482</v>
      </c>
      <c r="G303" s="176" t="s">
        <v>169</v>
      </c>
      <c r="H303" s="177">
        <v>5.6</v>
      </c>
      <c r="I303" s="178"/>
      <c r="J303" s="179">
        <f>ROUND(I303*H303,2)</f>
        <v>0</v>
      </c>
      <c r="K303" s="175" t="s">
        <v>19</v>
      </c>
      <c r="L303" s="39"/>
      <c r="M303" s="180" t="s">
        <v>19</v>
      </c>
      <c r="N303" s="181" t="s">
        <v>42</v>
      </c>
      <c r="O303" s="64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4" t="s">
        <v>126</v>
      </c>
      <c r="AT303" s="184" t="s">
        <v>121</v>
      </c>
      <c r="AU303" s="184" t="s">
        <v>82</v>
      </c>
      <c r="AY303" s="17" t="s">
        <v>119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7" t="s">
        <v>79</v>
      </c>
      <c r="BK303" s="185">
        <f>ROUND(I303*H303,2)</f>
        <v>0</v>
      </c>
      <c r="BL303" s="17" t="s">
        <v>126</v>
      </c>
      <c r="BM303" s="184" t="s">
        <v>483</v>
      </c>
    </row>
    <row r="304" spans="1:65" s="2" customFormat="1" ht="11.25">
      <c r="A304" s="34"/>
      <c r="B304" s="35"/>
      <c r="C304" s="36"/>
      <c r="D304" s="186" t="s">
        <v>128</v>
      </c>
      <c r="E304" s="36"/>
      <c r="F304" s="187" t="s">
        <v>482</v>
      </c>
      <c r="G304" s="36"/>
      <c r="H304" s="36"/>
      <c r="I304" s="188"/>
      <c r="J304" s="36"/>
      <c r="K304" s="36"/>
      <c r="L304" s="39"/>
      <c r="M304" s="189"/>
      <c r="N304" s="190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128</v>
      </c>
      <c r="AU304" s="17" t="s">
        <v>82</v>
      </c>
    </row>
    <row r="305" spans="1:65" s="2" customFormat="1" ht="19.5">
      <c r="A305" s="34"/>
      <c r="B305" s="35"/>
      <c r="C305" s="36"/>
      <c r="D305" s="186" t="s">
        <v>180</v>
      </c>
      <c r="E305" s="36"/>
      <c r="F305" s="204" t="s">
        <v>484</v>
      </c>
      <c r="G305" s="36"/>
      <c r="H305" s="36"/>
      <c r="I305" s="188"/>
      <c r="J305" s="36"/>
      <c r="K305" s="36"/>
      <c r="L305" s="39"/>
      <c r="M305" s="189"/>
      <c r="N305" s="190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180</v>
      </c>
      <c r="AU305" s="17" t="s">
        <v>82</v>
      </c>
    </row>
    <row r="306" spans="1:65" s="13" customFormat="1" ht="11.25">
      <c r="B306" s="193"/>
      <c r="C306" s="194"/>
      <c r="D306" s="186" t="s">
        <v>132</v>
      </c>
      <c r="E306" s="195" t="s">
        <v>19</v>
      </c>
      <c r="F306" s="196" t="s">
        <v>173</v>
      </c>
      <c r="G306" s="194"/>
      <c r="H306" s="197">
        <v>5.6</v>
      </c>
      <c r="I306" s="198"/>
      <c r="J306" s="194"/>
      <c r="K306" s="194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132</v>
      </c>
      <c r="AU306" s="203" t="s">
        <v>82</v>
      </c>
      <c r="AV306" s="13" t="s">
        <v>82</v>
      </c>
      <c r="AW306" s="13" t="s">
        <v>33</v>
      </c>
      <c r="AX306" s="13" t="s">
        <v>79</v>
      </c>
      <c r="AY306" s="203" t="s">
        <v>119</v>
      </c>
    </row>
    <row r="307" spans="1:65" s="12" customFormat="1" ht="22.9" customHeight="1">
      <c r="B307" s="157"/>
      <c r="C307" s="158"/>
      <c r="D307" s="159" t="s">
        <v>70</v>
      </c>
      <c r="E307" s="171" t="s">
        <v>183</v>
      </c>
      <c r="F307" s="171" t="s">
        <v>485</v>
      </c>
      <c r="G307" s="158"/>
      <c r="H307" s="158"/>
      <c r="I307" s="161"/>
      <c r="J307" s="172">
        <f>BK307</f>
        <v>0</v>
      </c>
      <c r="K307" s="158"/>
      <c r="L307" s="163"/>
      <c r="M307" s="164"/>
      <c r="N307" s="165"/>
      <c r="O307" s="165"/>
      <c r="P307" s="166">
        <f>SUM(P308:P346)</f>
        <v>0</v>
      </c>
      <c r="Q307" s="165"/>
      <c r="R307" s="166">
        <f>SUM(R308:R346)</f>
        <v>11.08062</v>
      </c>
      <c r="S307" s="165"/>
      <c r="T307" s="167">
        <f>SUM(T308:T346)</f>
        <v>0</v>
      </c>
      <c r="AR307" s="168" t="s">
        <v>79</v>
      </c>
      <c r="AT307" s="169" t="s">
        <v>70</v>
      </c>
      <c r="AU307" s="169" t="s">
        <v>79</v>
      </c>
      <c r="AY307" s="168" t="s">
        <v>119</v>
      </c>
      <c r="BK307" s="170">
        <f>SUM(BK308:BK346)</f>
        <v>0</v>
      </c>
    </row>
    <row r="308" spans="1:65" s="2" customFormat="1" ht="16.5" customHeight="1">
      <c r="A308" s="34"/>
      <c r="B308" s="35"/>
      <c r="C308" s="173" t="s">
        <v>486</v>
      </c>
      <c r="D308" s="173" t="s">
        <v>121</v>
      </c>
      <c r="E308" s="174" t="s">
        <v>487</v>
      </c>
      <c r="F308" s="175" t="s">
        <v>488</v>
      </c>
      <c r="G308" s="176" t="s">
        <v>136</v>
      </c>
      <c r="H308" s="177">
        <v>2</v>
      </c>
      <c r="I308" s="178"/>
      <c r="J308" s="179">
        <f>ROUND(I308*H308,2)</f>
        <v>0</v>
      </c>
      <c r="K308" s="175" t="s">
        <v>125</v>
      </c>
      <c r="L308" s="39"/>
      <c r="M308" s="180" t="s">
        <v>19</v>
      </c>
      <c r="N308" s="181" t="s">
        <v>42</v>
      </c>
      <c r="O308" s="64"/>
      <c r="P308" s="182">
        <f>O308*H308</f>
        <v>0</v>
      </c>
      <c r="Q308" s="182">
        <v>0</v>
      </c>
      <c r="R308" s="182">
        <f>Q308*H308</f>
        <v>0</v>
      </c>
      <c r="S308" s="182">
        <v>0</v>
      </c>
      <c r="T308" s="18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4" t="s">
        <v>126</v>
      </c>
      <c r="AT308" s="184" t="s">
        <v>121</v>
      </c>
      <c r="AU308" s="184" t="s">
        <v>82</v>
      </c>
      <c r="AY308" s="17" t="s">
        <v>119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7" t="s">
        <v>79</v>
      </c>
      <c r="BK308" s="185">
        <f>ROUND(I308*H308,2)</f>
        <v>0</v>
      </c>
      <c r="BL308" s="17" t="s">
        <v>126</v>
      </c>
      <c r="BM308" s="184" t="s">
        <v>489</v>
      </c>
    </row>
    <row r="309" spans="1:65" s="2" customFormat="1" ht="11.25">
      <c r="A309" s="34"/>
      <c r="B309" s="35"/>
      <c r="C309" s="36"/>
      <c r="D309" s="186" t="s">
        <v>128</v>
      </c>
      <c r="E309" s="36"/>
      <c r="F309" s="187" t="s">
        <v>490</v>
      </c>
      <c r="G309" s="36"/>
      <c r="H309" s="36"/>
      <c r="I309" s="188"/>
      <c r="J309" s="36"/>
      <c r="K309" s="36"/>
      <c r="L309" s="39"/>
      <c r="M309" s="189"/>
      <c r="N309" s="190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128</v>
      </c>
      <c r="AU309" s="17" t="s">
        <v>82</v>
      </c>
    </row>
    <row r="310" spans="1:65" s="2" customFormat="1" ht="11.25">
      <c r="A310" s="34"/>
      <c r="B310" s="35"/>
      <c r="C310" s="36"/>
      <c r="D310" s="191" t="s">
        <v>130</v>
      </c>
      <c r="E310" s="36"/>
      <c r="F310" s="192" t="s">
        <v>491</v>
      </c>
      <c r="G310" s="36"/>
      <c r="H310" s="36"/>
      <c r="I310" s="188"/>
      <c r="J310" s="36"/>
      <c r="K310" s="36"/>
      <c r="L310" s="39"/>
      <c r="M310" s="189"/>
      <c r="N310" s="190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130</v>
      </c>
      <c r="AU310" s="17" t="s">
        <v>82</v>
      </c>
    </row>
    <row r="311" spans="1:65" s="13" customFormat="1" ht="11.25">
      <c r="B311" s="193"/>
      <c r="C311" s="194"/>
      <c r="D311" s="186" t="s">
        <v>132</v>
      </c>
      <c r="E311" s="195" t="s">
        <v>19</v>
      </c>
      <c r="F311" s="196" t="s">
        <v>492</v>
      </c>
      <c r="G311" s="194"/>
      <c r="H311" s="197">
        <v>2</v>
      </c>
      <c r="I311" s="198"/>
      <c r="J311" s="194"/>
      <c r="K311" s="194"/>
      <c r="L311" s="199"/>
      <c r="M311" s="200"/>
      <c r="N311" s="201"/>
      <c r="O311" s="201"/>
      <c r="P311" s="201"/>
      <c r="Q311" s="201"/>
      <c r="R311" s="201"/>
      <c r="S311" s="201"/>
      <c r="T311" s="202"/>
      <c r="AT311" s="203" t="s">
        <v>132</v>
      </c>
      <c r="AU311" s="203" t="s">
        <v>82</v>
      </c>
      <c r="AV311" s="13" t="s">
        <v>82</v>
      </c>
      <c r="AW311" s="13" t="s">
        <v>33</v>
      </c>
      <c r="AX311" s="13" t="s">
        <v>79</v>
      </c>
      <c r="AY311" s="203" t="s">
        <v>119</v>
      </c>
    </row>
    <row r="312" spans="1:65" s="2" customFormat="1" ht="16.5" customHeight="1">
      <c r="A312" s="34"/>
      <c r="B312" s="35"/>
      <c r="C312" s="205" t="s">
        <v>493</v>
      </c>
      <c r="D312" s="205" t="s">
        <v>294</v>
      </c>
      <c r="E312" s="206" t="s">
        <v>494</v>
      </c>
      <c r="F312" s="207" t="s">
        <v>495</v>
      </c>
      <c r="G312" s="208" t="s">
        <v>136</v>
      </c>
      <c r="H312" s="209">
        <v>2</v>
      </c>
      <c r="I312" s="210"/>
      <c r="J312" s="211">
        <f>ROUND(I312*H312,2)</f>
        <v>0</v>
      </c>
      <c r="K312" s="207" t="s">
        <v>125</v>
      </c>
      <c r="L312" s="212"/>
      <c r="M312" s="213" t="s">
        <v>19</v>
      </c>
      <c r="N312" s="214" t="s">
        <v>42</v>
      </c>
      <c r="O312" s="64"/>
      <c r="P312" s="182">
        <f>O312*H312</f>
        <v>0</v>
      </c>
      <c r="Q312" s="182">
        <v>2.0999999999999999E-3</v>
      </c>
      <c r="R312" s="182">
        <f>Q312*H312</f>
        <v>4.1999999999999997E-3</v>
      </c>
      <c r="S312" s="182">
        <v>0</v>
      </c>
      <c r="T312" s="18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4" t="s">
        <v>174</v>
      </c>
      <c r="AT312" s="184" t="s">
        <v>294</v>
      </c>
      <c r="AU312" s="184" t="s">
        <v>82</v>
      </c>
      <c r="AY312" s="17" t="s">
        <v>119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7" t="s">
        <v>79</v>
      </c>
      <c r="BK312" s="185">
        <f>ROUND(I312*H312,2)</f>
        <v>0</v>
      </c>
      <c r="BL312" s="17" t="s">
        <v>126</v>
      </c>
      <c r="BM312" s="184" t="s">
        <v>496</v>
      </c>
    </row>
    <row r="313" spans="1:65" s="2" customFormat="1" ht="11.25">
      <c r="A313" s="34"/>
      <c r="B313" s="35"/>
      <c r="C313" s="36"/>
      <c r="D313" s="186" t="s">
        <v>128</v>
      </c>
      <c r="E313" s="36"/>
      <c r="F313" s="187" t="s">
        <v>495</v>
      </c>
      <c r="G313" s="36"/>
      <c r="H313" s="36"/>
      <c r="I313" s="188"/>
      <c r="J313" s="36"/>
      <c r="K313" s="36"/>
      <c r="L313" s="39"/>
      <c r="M313" s="189"/>
      <c r="N313" s="190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128</v>
      </c>
      <c r="AU313" s="17" t="s">
        <v>82</v>
      </c>
    </row>
    <row r="314" spans="1:65" s="2" customFormat="1" ht="16.5" customHeight="1">
      <c r="A314" s="34"/>
      <c r="B314" s="35"/>
      <c r="C314" s="173" t="s">
        <v>497</v>
      </c>
      <c r="D314" s="173" t="s">
        <v>121</v>
      </c>
      <c r="E314" s="174" t="s">
        <v>498</v>
      </c>
      <c r="F314" s="175" t="s">
        <v>499</v>
      </c>
      <c r="G314" s="176" t="s">
        <v>136</v>
      </c>
      <c r="H314" s="177">
        <v>2</v>
      </c>
      <c r="I314" s="178"/>
      <c r="J314" s="179">
        <f>ROUND(I314*H314,2)</f>
        <v>0</v>
      </c>
      <c r="K314" s="175" t="s">
        <v>125</v>
      </c>
      <c r="L314" s="39"/>
      <c r="M314" s="180" t="s">
        <v>19</v>
      </c>
      <c r="N314" s="181" t="s">
        <v>42</v>
      </c>
      <c r="O314" s="64"/>
      <c r="P314" s="182">
        <f>O314*H314</f>
        <v>0</v>
      </c>
      <c r="Q314" s="182">
        <v>6.9999999999999999E-4</v>
      </c>
      <c r="R314" s="182">
        <f>Q314*H314</f>
        <v>1.4E-3</v>
      </c>
      <c r="S314" s="182">
        <v>0</v>
      </c>
      <c r="T314" s="18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4" t="s">
        <v>126</v>
      </c>
      <c r="AT314" s="184" t="s">
        <v>121</v>
      </c>
      <c r="AU314" s="184" t="s">
        <v>82</v>
      </c>
      <c r="AY314" s="17" t="s">
        <v>119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17" t="s">
        <v>79</v>
      </c>
      <c r="BK314" s="185">
        <f>ROUND(I314*H314,2)</f>
        <v>0</v>
      </c>
      <c r="BL314" s="17" t="s">
        <v>126</v>
      </c>
      <c r="BM314" s="184" t="s">
        <v>500</v>
      </c>
    </row>
    <row r="315" spans="1:65" s="2" customFormat="1" ht="11.25">
      <c r="A315" s="34"/>
      <c r="B315" s="35"/>
      <c r="C315" s="36"/>
      <c r="D315" s="186" t="s">
        <v>128</v>
      </c>
      <c r="E315" s="36"/>
      <c r="F315" s="187" t="s">
        <v>501</v>
      </c>
      <c r="G315" s="36"/>
      <c r="H315" s="36"/>
      <c r="I315" s="188"/>
      <c r="J315" s="36"/>
      <c r="K315" s="36"/>
      <c r="L315" s="39"/>
      <c r="M315" s="189"/>
      <c r="N315" s="190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128</v>
      </c>
      <c r="AU315" s="17" t="s">
        <v>82</v>
      </c>
    </row>
    <row r="316" spans="1:65" s="2" customFormat="1" ht="11.25">
      <c r="A316" s="34"/>
      <c r="B316" s="35"/>
      <c r="C316" s="36"/>
      <c r="D316" s="191" t="s">
        <v>130</v>
      </c>
      <c r="E316" s="36"/>
      <c r="F316" s="192" t="s">
        <v>502</v>
      </c>
      <c r="G316" s="36"/>
      <c r="H316" s="36"/>
      <c r="I316" s="188"/>
      <c r="J316" s="36"/>
      <c r="K316" s="36"/>
      <c r="L316" s="39"/>
      <c r="M316" s="189"/>
      <c r="N316" s="190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130</v>
      </c>
      <c r="AU316" s="17" t="s">
        <v>82</v>
      </c>
    </row>
    <row r="317" spans="1:65" s="13" customFormat="1" ht="11.25">
      <c r="B317" s="193"/>
      <c r="C317" s="194"/>
      <c r="D317" s="186" t="s">
        <v>132</v>
      </c>
      <c r="E317" s="195" t="s">
        <v>19</v>
      </c>
      <c r="F317" s="196" t="s">
        <v>492</v>
      </c>
      <c r="G317" s="194"/>
      <c r="H317" s="197">
        <v>2</v>
      </c>
      <c r="I317" s="198"/>
      <c r="J317" s="194"/>
      <c r="K317" s="194"/>
      <c r="L317" s="199"/>
      <c r="M317" s="200"/>
      <c r="N317" s="201"/>
      <c r="O317" s="201"/>
      <c r="P317" s="201"/>
      <c r="Q317" s="201"/>
      <c r="R317" s="201"/>
      <c r="S317" s="201"/>
      <c r="T317" s="202"/>
      <c r="AT317" s="203" t="s">
        <v>132</v>
      </c>
      <c r="AU317" s="203" t="s">
        <v>82</v>
      </c>
      <c r="AV317" s="13" t="s">
        <v>82</v>
      </c>
      <c r="AW317" s="13" t="s">
        <v>33</v>
      </c>
      <c r="AX317" s="13" t="s">
        <v>79</v>
      </c>
      <c r="AY317" s="203" t="s">
        <v>119</v>
      </c>
    </row>
    <row r="318" spans="1:65" s="2" customFormat="1" ht="16.5" customHeight="1">
      <c r="A318" s="34"/>
      <c r="B318" s="35"/>
      <c r="C318" s="205" t="s">
        <v>503</v>
      </c>
      <c r="D318" s="205" t="s">
        <v>294</v>
      </c>
      <c r="E318" s="206" t="s">
        <v>504</v>
      </c>
      <c r="F318" s="207" t="s">
        <v>505</v>
      </c>
      <c r="G318" s="208" t="s">
        <v>136</v>
      </c>
      <c r="H318" s="209">
        <v>1</v>
      </c>
      <c r="I318" s="210"/>
      <c r="J318" s="211">
        <f>ROUND(I318*H318,2)</f>
        <v>0</v>
      </c>
      <c r="K318" s="207" t="s">
        <v>125</v>
      </c>
      <c r="L318" s="212"/>
      <c r="M318" s="213" t="s">
        <v>19</v>
      </c>
      <c r="N318" s="214" t="s">
        <v>42</v>
      </c>
      <c r="O318" s="64"/>
      <c r="P318" s="182">
        <f>O318*H318</f>
        <v>0</v>
      </c>
      <c r="Q318" s="182">
        <v>5.0000000000000001E-3</v>
      </c>
      <c r="R318" s="182">
        <f>Q318*H318</f>
        <v>5.0000000000000001E-3</v>
      </c>
      <c r="S318" s="182">
        <v>0</v>
      </c>
      <c r="T318" s="18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4" t="s">
        <v>174</v>
      </c>
      <c r="AT318" s="184" t="s">
        <v>294</v>
      </c>
      <c r="AU318" s="184" t="s">
        <v>82</v>
      </c>
      <c r="AY318" s="17" t="s">
        <v>119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17" t="s">
        <v>79</v>
      </c>
      <c r="BK318" s="185">
        <f>ROUND(I318*H318,2)</f>
        <v>0</v>
      </c>
      <c r="BL318" s="17" t="s">
        <v>126</v>
      </c>
      <c r="BM318" s="184" t="s">
        <v>506</v>
      </c>
    </row>
    <row r="319" spans="1:65" s="2" customFormat="1" ht="11.25">
      <c r="A319" s="34"/>
      <c r="B319" s="35"/>
      <c r="C319" s="36"/>
      <c r="D319" s="186" t="s">
        <v>128</v>
      </c>
      <c r="E319" s="36"/>
      <c r="F319" s="187" t="s">
        <v>505</v>
      </c>
      <c r="G319" s="36"/>
      <c r="H319" s="36"/>
      <c r="I319" s="188"/>
      <c r="J319" s="36"/>
      <c r="K319" s="36"/>
      <c r="L319" s="39"/>
      <c r="M319" s="189"/>
      <c r="N319" s="190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128</v>
      </c>
      <c r="AU319" s="17" t="s">
        <v>82</v>
      </c>
    </row>
    <row r="320" spans="1:65" s="2" customFormat="1" ht="16.5" customHeight="1">
      <c r="A320" s="34"/>
      <c r="B320" s="35"/>
      <c r="C320" s="205" t="s">
        <v>507</v>
      </c>
      <c r="D320" s="205" t="s">
        <v>294</v>
      </c>
      <c r="E320" s="206" t="s">
        <v>508</v>
      </c>
      <c r="F320" s="207" t="s">
        <v>509</v>
      </c>
      <c r="G320" s="208" t="s">
        <v>136</v>
      </c>
      <c r="H320" s="209">
        <v>1</v>
      </c>
      <c r="I320" s="210"/>
      <c r="J320" s="211">
        <f>ROUND(I320*H320,2)</f>
        <v>0</v>
      </c>
      <c r="K320" s="207" t="s">
        <v>125</v>
      </c>
      <c r="L320" s="212"/>
      <c r="M320" s="213" t="s">
        <v>19</v>
      </c>
      <c r="N320" s="214" t="s">
        <v>42</v>
      </c>
      <c r="O320" s="64"/>
      <c r="P320" s="182">
        <f>O320*H320</f>
        <v>0</v>
      </c>
      <c r="Q320" s="182">
        <v>2.5000000000000001E-3</v>
      </c>
      <c r="R320" s="182">
        <f>Q320*H320</f>
        <v>2.5000000000000001E-3</v>
      </c>
      <c r="S320" s="182">
        <v>0</v>
      </c>
      <c r="T320" s="18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4" t="s">
        <v>174</v>
      </c>
      <c r="AT320" s="184" t="s">
        <v>294</v>
      </c>
      <c r="AU320" s="184" t="s">
        <v>82</v>
      </c>
      <c r="AY320" s="17" t="s">
        <v>119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7" t="s">
        <v>79</v>
      </c>
      <c r="BK320" s="185">
        <f>ROUND(I320*H320,2)</f>
        <v>0</v>
      </c>
      <c r="BL320" s="17" t="s">
        <v>126</v>
      </c>
      <c r="BM320" s="184" t="s">
        <v>510</v>
      </c>
    </row>
    <row r="321" spans="1:65" s="2" customFormat="1" ht="11.25">
      <c r="A321" s="34"/>
      <c r="B321" s="35"/>
      <c r="C321" s="36"/>
      <c r="D321" s="186" t="s">
        <v>128</v>
      </c>
      <c r="E321" s="36"/>
      <c r="F321" s="187" t="s">
        <v>509</v>
      </c>
      <c r="G321" s="36"/>
      <c r="H321" s="36"/>
      <c r="I321" s="188"/>
      <c r="J321" s="36"/>
      <c r="K321" s="36"/>
      <c r="L321" s="39"/>
      <c r="M321" s="189"/>
      <c r="N321" s="190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128</v>
      </c>
      <c r="AU321" s="17" t="s">
        <v>82</v>
      </c>
    </row>
    <row r="322" spans="1:65" s="2" customFormat="1" ht="19.5">
      <c r="A322" s="34"/>
      <c r="B322" s="35"/>
      <c r="C322" s="36"/>
      <c r="D322" s="186" t="s">
        <v>180</v>
      </c>
      <c r="E322" s="36"/>
      <c r="F322" s="204" t="s">
        <v>511</v>
      </c>
      <c r="G322" s="36"/>
      <c r="H322" s="36"/>
      <c r="I322" s="188"/>
      <c r="J322" s="36"/>
      <c r="K322" s="36"/>
      <c r="L322" s="39"/>
      <c r="M322" s="189"/>
      <c r="N322" s="190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180</v>
      </c>
      <c r="AU322" s="17" t="s">
        <v>82</v>
      </c>
    </row>
    <row r="323" spans="1:65" s="2" customFormat="1" ht="16.5" customHeight="1">
      <c r="A323" s="34"/>
      <c r="B323" s="35"/>
      <c r="C323" s="173" t="s">
        <v>512</v>
      </c>
      <c r="D323" s="173" t="s">
        <v>121</v>
      </c>
      <c r="E323" s="174" t="s">
        <v>513</v>
      </c>
      <c r="F323" s="175" t="s">
        <v>514</v>
      </c>
      <c r="G323" s="176" t="s">
        <v>136</v>
      </c>
      <c r="H323" s="177">
        <v>2</v>
      </c>
      <c r="I323" s="178"/>
      <c r="J323" s="179">
        <f>ROUND(I323*H323,2)</f>
        <v>0</v>
      </c>
      <c r="K323" s="175" t="s">
        <v>125</v>
      </c>
      <c r="L323" s="39"/>
      <c r="M323" s="180" t="s">
        <v>19</v>
      </c>
      <c r="N323" s="181" t="s">
        <v>42</v>
      </c>
      <c r="O323" s="64"/>
      <c r="P323" s="182">
        <f>O323*H323</f>
        <v>0</v>
      </c>
      <c r="Q323" s="182">
        <v>0.10940999999999999</v>
      </c>
      <c r="R323" s="182">
        <f>Q323*H323</f>
        <v>0.21881999999999999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126</v>
      </c>
      <c r="AT323" s="184" t="s">
        <v>121</v>
      </c>
      <c r="AU323" s="184" t="s">
        <v>82</v>
      </c>
      <c r="AY323" s="17" t="s">
        <v>119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7" t="s">
        <v>79</v>
      </c>
      <c r="BK323" s="185">
        <f>ROUND(I323*H323,2)</f>
        <v>0</v>
      </c>
      <c r="BL323" s="17" t="s">
        <v>126</v>
      </c>
      <c r="BM323" s="184" t="s">
        <v>515</v>
      </c>
    </row>
    <row r="324" spans="1:65" s="2" customFormat="1" ht="11.25">
      <c r="A324" s="34"/>
      <c r="B324" s="35"/>
      <c r="C324" s="36"/>
      <c r="D324" s="186" t="s">
        <v>128</v>
      </c>
      <c r="E324" s="36"/>
      <c r="F324" s="187" t="s">
        <v>516</v>
      </c>
      <c r="G324" s="36"/>
      <c r="H324" s="36"/>
      <c r="I324" s="188"/>
      <c r="J324" s="36"/>
      <c r="K324" s="36"/>
      <c r="L324" s="39"/>
      <c r="M324" s="189"/>
      <c r="N324" s="190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128</v>
      </c>
      <c r="AU324" s="17" t="s">
        <v>82</v>
      </c>
    </row>
    <row r="325" spans="1:65" s="2" customFormat="1" ht="11.25">
      <c r="A325" s="34"/>
      <c r="B325" s="35"/>
      <c r="C325" s="36"/>
      <c r="D325" s="191" t="s">
        <v>130</v>
      </c>
      <c r="E325" s="36"/>
      <c r="F325" s="192" t="s">
        <v>517</v>
      </c>
      <c r="G325" s="36"/>
      <c r="H325" s="36"/>
      <c r="I325" s="188"/>
      <c r="J325" s="36"/>
      <c r="K325" s="36"/>
      <c r="L325" s="39"/>
      <c r="M325" s="189"/>
      <c r="N325" s="190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130</v>
      </c>
      <c r="AU325" s="17" t="s">
        <v>82</v>
      </c>
    </row>
    <row r="326" spans="1:65" s="2" customFormat="1" ht="16.5" customHeight="1">
      <c r="A326" s="34"/>
      <c r="B326" s="35"/>
      <c r="C326" s="205" t="s">
        <v>518</v>
      </c>
      <c r="D326" s="205" t="s">
        <v>294</v>
      </c>
      <c r="E326" s="206" t="s">
        <v>519</v>
      </c>
      <c r="F326" s="207" t="s">
        <v>520</v>
      </c>
      <c r="G326" s="208" t="s">
        <v>136</v>
      </c>
      <c r="H326" s="209">
        <v>2</v>
      </c>
      <c r="I326" s="210"/>
      <c r="J326" s="211">
        <f>ROUND(I326*H326,2)</f>
        <v>0</v>
      </c>
      <c r="K326" s="207" t="s">
        <v>125</v>
      </c>
      <c r="L326" s="212"/>
      <c r="M326" s="213" t="s">
        <v>19</v>
      </c>
      <c r="N326" s="214" t="s">
        <v>42</v>
      </c>
      <c r="O326" s="64"/>
      <c r="P326" s="182">
        <f>O326*H326</f>
        <v>0</v>
      </c>
      <c r="Q326" s="182">
        <v>6.1000000000000004E-3</v>
      </c>
      <c r="R326" s="182">
        <f>Q326*H326</f>
        <v>1.2200000000000001E-2</v>
      </c>
      <c r="S326" s="182">
        <v>0</v>
      </c>
      <c r="T326" s="18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4" t="s">
        <v>174</v>
      </c>
      <c r="AT326" s="184" t="s">
        <v>294</v>
      </c>
      <c r="AU326" s="184" t="s">
        <v>82</v>
      </c>
      <c r="AY326" s="17" t="s">
        <v>119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7" t="s">
        <v>79</v>
      </c>
      <c r="BK326" s="185">
        <f>ROUND(I326*H326,2)</f>
        <v>0</v>
      </c>
      <c r="BL326" s="17" t="s">
        <v>126</v>
      </c>
      <c r="BM326" s="184" t="s">
        <v>521</v>
      </c>
    </row>
    <row r="327" spans="1:65" s="2" customFormat="1" ht="11.25">
      <c r="A327" s="34"/>
      <c r="B327" s="35"/>
      <c r="C327" s="36"/>
      <c r="D327" s="186" t="s">
        <v>128</v>
      </c>
      <c r="E327" s="36"/>
      <c r="F327" s="187" t="s">
        <v>520</v>
      </c>
      <c r="G327" s="36"/>
      <c r="H327" s="36"/>
      <c r="I327" s="188"/>
      <c r="J327" s="36"/>
      <c r="K327" s="36"/>
      <c r="L327" s="39"/>
      <c r="M327" s="189"/>
      <c r="N327" s="190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128</v>
      </c>
      <c r="AU327" s="17" t="s">
        <v>82</v>
      </c>
    </row>
    <row r="328" spans="1:65" s="2" customFormat="1" ht="16.5" customHeight="1">
      <c r="A328" s="34"/>
      <c r="B328" s="35"/>
      <c r="C328" s="173" t="s">
        <v>522</v>
      </c>
      <c r="D328" s="173" t="s">
        <v>121</v>
      </c>
      <c r="E328" s="174" t="s">
        <v>523</v>
      </c>
      <c r="F328" s="175" t="s">
        <v>524</v>
      </c>
      <c r="G328" s="176" t="s">
        <v>169</v>
      </c>
      <c r="H328" s="177">
        <v>28</v>
      </c>
      <c r="I328" s="178"/>
      <c r="J328" s="179">
        <f>ROUND(I328*H328,2)</f>
        <v>0</v>
      </c>
      <c r="K328" s="175" t="s">
        <v>125</v>
      </c>
      <c r="L328" s="39"/>
      <c r="M328" s="180" t="s">
        <v>19</v>
      </c>
      <c r="N328" s="181" t="s">
        <v>42</v>
      </c>
      <c r="O328" s="64"/>
      <c r="P328" s="182">
        <f>O328*H328</f>
        <v>0</v>
      </c>
      <c r="Q328" s="182">
        <v>2.0000000000000001E-4</v>
      </c>
      <c r="R328" s="182">
        <f>Q328*H328</f>
        <v>5.5999999999999999E-3</v>
      </c>
      <c r="S328" s="182">
        <v>0</v>
      </c>
      <c r="T328" s="18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4" t="s">
        <v>126</v>
      </c>
      <c r="AT328" s="184" t="s">
        <v>121</v>
      </c>
      <c r="AU328" s="184" t="s">
        <v>82</v>
      </c>
      <c r="AY328" s="17" t="s">
        <v>119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7" t="s">
        <v>79</v>
      </c>
      <c r="BK328" s="185">
        <f>ROUND(I328*H328,2)</f>
        <v>0</v>
      </c>
      <c r="BL328" s="17" t="s">
        <v>126</v>
      </c>
      <c r="BM328" s="184" t="s">
        <v>525</v>
      </c>
    </row>
    <row r="329" spans="1:65" s="2" customFormat="1" ht="11.25">
      <c r="A329" s="34"/>
      <c r="B329" s="35"/>
      <c r="C329" s="36"/>
      <c r="D329" s="186" t="s">
        <v>128</v>
      </c>
      <c r="E329" s="36"/>
      <c r="F329" s="187" t="s">
        <v>526</v>
      </c>
      <c r="G329" s="36"/>
      <c r="H329" s="36"/>
      <c r="I329" s="188"/>
      <c r="J329" s="36"/>
      <c r="K329" s="36"/>
      <c r="L329" s="39"/>
      <c r="M329" s="189"/>
      <c r="N329" s="190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128</v>
      </c>
      <c r="AU329" s="17" t="s">
        <v>82</v>
      </c>
    </row>
    <row r="330" spans="1:65" s="2" customFormat="1" ht="11.25">
      <c r="A330" s="34"/>
      <c r="B330" s="35"/>
      <c r="C330" s="36"/>
      <c r="D330" s="191" t="s">
        <v>130</v>
      </c>
      <c r="E330" s="36"/>
      <c r="F330" s="192" t="s">
        <v>527</v>
      </c>
      <c r="G330" s="36"/>
      <c r="H330" s="36"/>
      <c r="I330" s="188"/>
      <c r="J330" s="36"/>
      <c r="K330" s="36"/>
      <c r="L330" s="39"/>
      <c r="M330" s="189"/>
      <c r="N330" s="190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130</v>
      </c>
      <c r="AU330" s="17" t="s">
        <v>82</v>
      </c>
    </row>
    <row r="331" spans="1:65" s="13" customFormat="1" ht="11.25">
      <c r="B331" s="193"/>
      <c r="C331" s="194"/>
      <c r="D331" s="186" t="s">
        <v>132</v>
      </c>
      <c r="E331" s="195" t="s">
        <v>19</v>
      </c>
      <c r="F331" s="196" t="s">
        <v>528</v>
      </c>
      <c r="G331" s="194"/>
      <c r="H331" s="197">
        <v>28</v>
      </c>
      <c r="I331" s="198"/>
      <c r="J331" s="194"/>
      <c r="K331" s="194"/>
      <c r="L331" s="199"/>
      <c r="M331" s="200"/>
      <c r="N331" s="201"/>
      <c r="O331" s="201"/>
      <c r="P331" s="201"/>
      <c r="Q331" s="201"/>
      <c r="R331" s="201"/>
      <c r="S331" s="201"/>
      <c r="T331" s="202"/>
      <c r="AT331" s="203" t="s">
        <v>132</v>
      </c>
      <c r="AU331" s="203" t="s">
        <v>82</v>
      </c>
      <c r="AV331" s="13" t="s">
        <v>82</v>
      </c>
      <c r="AW331" s="13" t="s">
        <v>33</v>
      </c>
      <c r="AX331" s="13" t="s">
        <v>79</v>
      </c>
      <c r="AY331" s="203" t="s">
        <v>119</v>
      </c>
    </row>
    <row r="332" spans="1:65" s="2" customFormat="1" ht="16.5" customHeight="1">
      <c r="A332" s="34"/>
      <c r="B332" s="35"/>
      <c r="C332" s="173" t="s">
        <v>529</v>
      </c>
      <c r="D332" s="173" t="s">
        <v>121</v>
      </c>
      <c r="E332" s="174" t="s">
        <v>530</v>
      </c>
      <c r="F332" s="175" t="s">
        <v>531</v>
      </c>
      <c r="G332" s="176" t="s">
        <v>169</v>
      </c>
      <c r="H332" s="177">
        <v>28</v>
      </c>
      <c r="I332" s="178"/>
      <c r="J332" s="179">
        <f>ROUND(I332*H332,2)</f>
        <v>0</v>
      </c>
      <c r="K332" s="175" t="s">
        <v>125</v>
      </c>
      <c r="L332" s="39"/>
      <c r="M332" s="180" t="s">
        <v>19</v>
      </c>
      <c r="N332" s="181" t="s">
        <v>42</v>
      </c>
      <c r="O332" s="64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4" t="s">
        <v>126</v>
      </c>
      <c r="AT332" s="184" t="s">
        <v>121</v>
      </c>
      <c r="AU332" s="184" t="s">
        <v>82</v>
      </c>
      <c r="AY332" s="17" t="s">
        <v>119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7" t="s">
        <v>79</v>
      </c>
      <c r="BK332" s="185">
        <f>ROUND(I332*H332,2)</f>
        <v>0</v>
      </c>
      <c r="BL332" s="17" t="s">
        <v>126</v>
      </c>
      <c r="BM332" s="184" t="s">
        <v>532</v>
      </c>
    </row>
    <row r="333" spans="1:65" s="2" customFormat="1" ht="11.25">
      <c r="A333" s="34"/>
      <c r="B333" s="35"/>
      <c r="C333" s="36"/>
      <c r="D333" s="186" t="s">
        <v>128</v>
      </c>
      <c r="E333" s="36"/>
      <c r="F333" s="187" t="s">
        <v>533</v>
      </c>
      <c r="G333" s="36"/>
      <c r="H333" s="36"/>
      <c r="I333" s="188"/>
      <c r="J333" s="36"/>
      <c r="K333" s="36"/>
      <c r="L333" s="39"/>
      <c r="M333" s="189"/>
      <c r="N333" s="190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128</v>
      </c>
      <c r="AU333" s="17" t="s">
        <v>82</v>
      </c>
    </row>
    <row r="334" spans="1:65" s="2" customFormat="1" ht="11.25">
      <c r="A334" s="34"/>
      <c r="B334" s="35"/>
      <c r="C334" s="36"/>
      <c r="D334" s="191" t="s">
        <v>130</v>
      </c>
      <c r="E334" s="36"/>
      <c r="F334" s="192" t="s">
        <v>534</v>
      </c>
      <c r="G334" s="36"/>
      <c r="H334" s="36"/>
      <c r="I334" s="188"/>
      <c r="J334" s="36"/>
      <c r="K334" s="36"/>
      <c r="L334" s="39"/>
      <c r="M334" s="189"/>
      <c r="N334" s="190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130</v>
      </c>
      <c r="AU334" s="17" t="s">
        <v>82</v>
      </c>
    </row>
    <row r="335" spans="1:65" s="13" customFormat="1" ht="11.25">
      <c r="B335" s="193"/>
      <c r="C335" s="194"/>
      <c r="D335" s="186" t="s">
        <v>132</v>
      </c>
      <c r="E335" s="195" t="s">
        <v>19</v>
      </c>
      <c r="F335" s="196" t="s">
        <v>528</v>
      </c>
      <c r="G335" s="194"/>
      <c r="H335" s="197">
        <v>28</v>
      </c>
      <c r="I335" s="198"/>
      <c r="J335" s="194"/>
      <c r="K335" s="194"/>
      <c r="L335" s="199"/>
      <c r="M335" s="200"/>
      <c r="N335" s="201"/>
      <c r="O335" s="201"/>
      <c r="P335" s="201"/>
      <c r="Q335" s="201"/>
      <c r="R335" s="201"/>
      <c r="S335" s="201"/>
      <c r="T335" s="202"/>
      <c r="AT335" s="203" t="s">
        <v>132</v>
      </c>
      <c r="AU335" s="203" t="s">
        <v>82</v>
      </c>
      <c r="AV335" s="13" t="s">
        <v>82</v>
      </c>
      <c r="AW335" s="13" t="s">
        <v>33</v>
      </c>
      <c r="AX335" s="13" t="s">
        <v>79</v>
      </c>
      <c r="AY335" s="203" t="s">
        <v>119</v>
      </c>
    </row>
    <row r="336" spans="1:65" s="2" customFormat="1" ht="16.5" customHeight="1">
      <c r="A336" s="34"/>
      <c r="B336" s="35"/>
      <c r="C336" s="173" t="s">
        <v>535</v>
      </c>
      <c r="D336" s="173" t="s">
        <v>121</v>
      </c>
      <c r="E336" s="174" t="s">
        <v>536</v>
      </c>
      <c r="F336" s="175" t="s">
        <v>537</v>
      </c>
      <c r="G336" s="176" t="s">
        <v>169</v>
      </c>
      <c r="H336" s="177">
        <v>45.7</v>
      </c>
      <c r="I336" s="178"/>
      <c r="J336" s="179">
        <f>ROUND(I336*H336,2)</f>
        <v>0</v>
      </c>
      <c r="K336" s="175" t="s">
        <v>125</v>
      </c>
      <c r="L336" s="39"/>
      <c r="M336" s="180" t="s">
        <v>19</v>
      </c>
      <c r="N336" s="181" t="s">
        <v>42</v>
      </c>
      <c r="O336" s="64"/>
      <c r="P336" s="182">
        <f>O336*H336</f>
        <v>0</v>
      </c>
      <c r="Q336" s="182">
        <v>0.15540000000000001</v>
      </c>
      <c r="R336" s="182">
        <f>Q336*H336</f>
        <v>7.1017800000000006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126</v>
      </c>
      <c r="AT336" s="184" t="s">
        <v>121</v>
      </c>
      <c r="AU336" s="184" t="s">
        <v>82</v>
      </c>
      <c r="AY336" s="17" t="s">
        <v>119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7" t="s">
        <v>79</v>
      </c>
      <c r="BK336" s="185">
        <f>ROUND(I336*H336,2)</f>
        <v>0</v>
      </c>
      <c r="BL336" s="17" t="s">
        <v>126</v>
      </c>
      <c r="BM336" s="184" t="s">
        <v>538</v>
      </c>
    </row>
    <row r="337" spans="1:65" s="2" customFormat="1" ht="19.5">
      <c r="A337" s="34"/>
      <c r="B337" s="35"/>
      <c r="C337" s="36"/>
      <c r="D337" s="186" t="s">
        <v>128</v>
      </c>
      <c r="E337" s="36"/>
      <c r="F337" s="187" t="s">
        <v>539</v>
      </c>
      <c r="G337" s="36"/>
      <c r="H337" s="36"/>
      <c r="I337" s="188"/>
      <c r="J337" s="36"/>
      <c r="K337" s="36"/>
      <c r="L337" s="39"/>
      <c r="M337" s="189"/>
      <c r="N337" s="190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128</v>
      </c>
      <c r="AU337" s="17" t="s">
        <v>82</v>
      </c>
    </row>
    <row r="338" spans="1:65" s="2" customFormat="1" ht="11.25">
      <c r="A338" s="34"/>
      <c r="B338" s="35"/>
      <c r="C338" s="36"/>
      <c r="D338" s="191" t="s">
        <v>130</v>
      </c>
      <c r="E338" s="36"/>
      <c r="F338" s="192" t="s">
        <v>540</v>
      </c>
      <c r="G338" s="36"/>
      <c r="H338" s="36"/>
      <c r="I338" s="188"/>
      <c r="J338" s="36"/>
      <c r="K338" s="36"/>
      <c r="L338" s="39"/>
      <c r="M338" s="189"/>
      <c r="N338" s="190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130</v>
      </c>
      <c r="AU338" s="17" t="s">
        <v>82</v>
      </c>
    </row>
    <row r="339" spans="1:65" s="13" customFormat="1" ht="11.25">
      <c r="B339" s="193"/>
      <c r="C339" s="194"/>
      <c r="D339" s="186" t="s">
        <v>132</v>
      </c>
      <c r="E339" s="195" t="s">
        <v>19</v>
      </c>
      <c r="F339" s="196" t="s">
        <v>541</v>
      </c>
      <c r="G339" s="194"/>
      <c r="H339" s="197">
        <v>45.7</v>
      </c>
      <c r="I339" s="198"/>
      <c r="J339" s="194"/>
      <c r="K339" s="194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132</v>
      </c>
      <c r="AU339" s="203" t="s">
        <v>82</v>
      </c>
      <c r="AV339" s="13" t="s">
        <v>82</v>
      </c>
      <c r="AW339" s="13" t="s">
        <v>33</v>
      </c>
      <c r="AX339" s="13" t="s">
        <v>79</v>
      </c>
      <c r="AY339" s="203" t="s">
        <v>119</v>
      </c>
    </row>
    <row r="340" spans="1:65" s="2" customFormat="1" ht="16.5" customHeight="1">
      <c r="A340" s="34"/>
      <c r="B340" s="35"/>
      <c r="C340" s="205" t="s">
        <v>542</v>
      </c>
      <c r="D340" s="205" t="s">
        <v>294</v>
      </c>
      <c r="E340" s="206" t="s">
        <v>543</v>
      </c>
      <c r="F340" s="207" t="s">
        <v>544</v>
      </c>
      <c r="G340" s="208" t="s">
        <v>169</v>
      </c>
      <c r="H340" s="209">
        <v>46.613999999999997</v>
      </c>
      <c r="I340" s="210"/>
      <c r="J340" s="211">
        <f>ROUND(I340*H340,2)</f>
        <v>0</v>
      </c>
      <c r="K340" s="207" t="s">
        <v>125</v>
      </c>
      <c r="L340" s="212"/>
      <c r="M340" s="213" t="s">
        <v>19</v>
      </c>
      <c r="N340" s="214" t="s">
        <v>42</v>
      </c>
      <c r="O340" s="64"/>
      <c r="P340" s="182">
        <f>O340*H340</f>
        <v>0</v>
      </c>
      <c r="Q340" s="182">
        <v>0.08</v>
      </c>
      <c r="R340" s="182">
        <f>Q340*H340</f>
        <v>3.72912</v>
      </c>
      <c r="S340" s="182">
        <v>0</v>
      </c>
      <c r="T340" s="183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4" t="s">
        <v>174</v>
      </c>
      <c r="AT340" s="184" t="s">
        <v>294</v>
      </c>
      <c r="AU340" s="184" t="s">
        <v>82</v>
      </c>
      <c r="AY340" s="17" t="s">
        <v>119</v>
      </c>
      <c r="BE340" s="185">
        <f>IF(N340="základní",J340,0)</f>
        <v>0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17" t="s">
        <v>79</v>
      </c>
      <c r="BK340" s="185">
        <f>ROUND(I340*H340,2)</f>
        <v>0</v>
      </c>
      <c r="BL340" s="17" t="s">
        <v>126</v>
      </c>
      <c r="BM340" s="184" t="s">
        <v>545</v>
      </c>
    </row>
    <row r="341" spans="1:65" s="2" customFormat="1" ht="11.25">
      <c r="A341" s="34"/>
      <c r="B341" s="35"/>
      <c r="C341" s="36"/>
      <c r="D341" s="186" t="s">
        <v>128</v>
      </c>
      <c r="E341" s="36"/>
      <c r="F341" s="187" t="s">
        <v>544</v>
      </c>
      <c r="G341" s="36"/>
      <c r="H341" s="36"/>
      <c r="I341" s="188"/>
      <c r="J341" s="36"/>
      <c r="K341" s="36"/>
      <c r="L341" s="39"/>
      <c r="M341" s="189"/>
      <c r="N341" s="190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128</v>
      </c>
      <c r="AU341" s="17" t="s">
        <v>82</v>
      </c>
    </row>
    <row r="342" spans="1:65" s="13" customFormat="1" ht="11.25">
      <c r="B342" s="193"/>
      <c r="C342" s="194"/>
      <c r="D342" s="186" t="s">
        <v>132</v>
      </c>
      <c r="E342" s="194"/>
      <c r="F342" s="196" t="s">
        <v>546</v>
      </c>
      <c r="G342" s="194"/>
      <c r="H342" s="197">
        <v>46.613999999999997</v>
      </c>
      <c r="I342" s="198"/>
      <c r="J342" s="194"/>
      <c r="K342" s="194"/>
      <c r="L342" s="199"/>
      <c r="M342" s="200"/>
      <c r="N342" s="201"/>
      <c r="O342" s="201"/>
      <c r="P342" s="201"/>
      <c r="Q342" s="201"/>
      <c r="R342" s="201"/>
      <c r="S342" s="201"/>
      <c r="T342" s="202"/>
      <c r="AT342" s="203" t="s">
        <v>132</v>
      </c>
      <c r="AU342" s="203" t="s">
        <v>82</v>
      </c>
      <c r="AV342" s="13" t="s">
        <v>82</v>
      </c>
      <c r="AW342" s="13" t="s">
        <v>4</v>
      </c>
      <c r="AX342" s="13" t="s">
        <v>79</v>
      </c>
      <c r="AY342" s="203" t="s">
        <v>119</v>
      </c>
    </row>
    <row r="343" spans="1:65" s="2" customFormat="1" ht="16.5" customHeight="1">
      <c r="A343" s="34"/>
      <c r="B343" s="35"/>
      <c r="C343" s="173" t="s">
        <v>547</v>
      </c>
      <c r="D343" s="173" t="s">
        <v>121</v>
      </c>
      <c r="E343" s="174" t="s">
        <v>548</v>
      </c>
      <c r="F343" s="175" t="s">
        <v>549</v>
      </c>
      <c r="G343" s="176" t="s">
        <v>169</v>
      </c>
      <c r="H343" s="177">
        <v>31.5</v>
      </c>
      <c r="I343" s="178"/>
      <c r="J343" s="179">
        <f>ROUND(I343*H343,2)</f>
        <v>0</v>
      </c>
      <c r="K343" s="175" t="s">
        <v>125</v>
      </c>
      <c r="L343" s="39"/>
      <c r="M343" s="180" t="s">
        <v>19</v>
      </c>
      <c r="N343" s="181" t="s">
        <v>42</v>
      </c>
      <c r="O343" s="64"/>
      <c r="P343" s="182">
        <f>O343*H343</f>
        <v>0</v>
      </c>
      <c r="Q343" s="182">
        <v>0</v>
      </c>
      <c r="R343" s="182">
        <f>Q343*H343</f>
        <v>0</v>
      </c>
      <c r="S343" s="182">
        <v>0</v>
      </c>
      <c r="T343" s="183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4" t="s">
        <v>126</v>
      </c>
      <c r="AT343" s="184" t="s">
        <v>121</v>
      </c>
      <c r="AU343" s="184" t="s">
        <v>82</v>
      </c>
      <c r="AY343" s="17" t="s">
        <v>119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7" t="s">
        <v>79</v>
      </c>
      <c r="BK343" s="185">
        <f>ROUND(I343*H343,2)</f>
        <v>0</v>
      </c>
      <c r="BL343" s="17" t="s">
        <v>126</v>
      </c>
      <c r="BM343" s="184" t="s">
        <v>550</v>
      </c>
    </row>
    <row r="344" spans="1:65" s="2" customFormat="1" ht="11.25">
      <c r="A344" s="34"/>
      <c r="B344" s="35"/>
      <c r="C344" s="36"/>
      <c r="D344" s="186" t="s">
        <v>128</v>
      </c>
      <c r="E344" s="36"/>
      <c r="F344" s="187" t="s">
        <v>551</v>
      </c>
      <c r="G344" s="36"/>
      <c r="H344" s="36"/>
      <c r="I344" s="188"/>
      <c r="J344" s="36"/>
      <c r="K344" s="36"/>
      <c r="L344" s="39"/>
      <c r="M344" s="189"/>
      <c r="N344" s="190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128</v>
      </c>
      <c r="AU344" s="17" t="s">
        <v>82</v>
      </c>
    </row>
    <row r="345" spans="1:65" s="2" customFormat="1" ht="11.25">
      <c r="A345" s="34"/>
      <c r="B345" s="35"/>
      <c r="C345" s="36"/>
      <c r="D345" s="191" t="s">
        <v>130</v>
      </c>
      <c r="E345" s="36"/>
      <c r="F345" s="192" t="s">
        <v>552</v>
      </c>
      <c r="G345" s="36"/>
      <c r="H345" s="36"/>
      <c r="I345" s="188"/>
      <c r="J345" s="36"/>
      <c r="K345" s="36"/>
      <c r="L345" s="39"/>
      <c r="M345" s="189"/>
      <c r="N345" s="190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130</v>
      </c>
      <c r="AU345" s="17" t="s">
        <v>82</v>
      </c>
    </row>
    <row r="346" spans="1:65" s="13" customFormat="1" ht="11.25">
      <c r="B346" s="193"/>
      <c r="C346" s="194"/>
      <c r="D346" s="186" t="s">
        <v>132</v>
      </c>
      <c r="E346" s="195" t="s">
        <v>19</v>
      </c>
      <c r="F346" s="196" t="s">
        <v>461</v>
      </c>
      <c r="G346" s="194"/>
      <c r="H346" s="197">
        <v>31.5</v>
      </c>
      <c r="I346" s="198"/>
      <c r="J346" s="194"/>
      <c r="K346" s="194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132</v>
      </c>
      <c r="AU346" s="203" t="s">
        <v>82</v>
      </c>
      <c r="AV346" s="13" t="s">
        <v>82</v>
      </c>
      <c r="AW346" s="13" t="s">
        <v>33</v>
      </c>
      <c r="AX346" s="13" t="s">
        <v>79</v>
      </c>
      <c r="AY346" s="203" t="s">
        <v>119</v>
      </c>
    </row>
    <row r="347" spans="1:65" s="12" customFormat="1" ht="22.9" customHeight="1">
      <c r="B347" s="157"/>
      <c r="C347" s="158"/>
      <c r="D347" s="159" t="s">
        <v>70</v>
      </c>
      <c r="E347" s="171" t="s">
        <v>553</v>
      </c>
      <c r="F347" s="171" t="s">
        <v>554</v>
      </c>
      <c r="G347" s="158"/>
      <c r="H347" s="158"/>
      <c r="I347" s="161"/>
      <c r="J347" s="172">
        <f>BK347</f>
        <v>0</v>
      </c>
      <c r="K347" s="158"/>
      <c r="L347" s="163"/>
      <c r="M347" s="164"/>
      <c r="N347" s="165"/>
      <c r="O347" s="165"/>
      <c r="P347" s="166">
        <f>SUM(P348:P350)</f>
        <v>0</v>
      </c>
      <c r="Q347" s="165"/>
      <c r="R347" s="166">
        <f>SUM(R348:R350)</f>
        <v>0</v>
      </c>
      <c r="S347" s="165"/>
      <c r="T347" s="167">
        <f>SUM(T348:T350)</f>
        <v>0</v>
      </c>
      <c r="AR347" s="168" t="s">
        <v>79</v>
      </c>
      <c r="AT347" s="169" t="s">
        <v>70</v>
      </c>
      <c r="AU347" s="169" t="s">
        <v>79</v>
      </c>
      <c r="AY347" s="168" t="s">
        <v>119</v>
      </c>
      <c r="BK347" s="170">
        <f>SUM(BK348:BK350)</f>
        <v>0</v>
      </c>
    </row>
    <row r="348" spans="1:65" s="2" customFormat="1" ht="21.75" customHeight="1">
      <c r="A348" s="34"/>
      <c r="B348" s="35"/>
      <c r="C348" s="173" t="s">
        <v>555</v>
      </c>
      <c r="D348" s="173" t="s">
        <v>121</v>
      </c>
      <c r="E348" s="174" t="s">
        <v>556</v>
      </c>
      <c r="F348" s="175" t="s">
        <v>557</v>
      </c>
      <c r="G348" s="176" t="s">
        <v>269</v>
      </c>
      <c r="H348" s="177">
        <v>698.17</v>
      </c>
      <c r="I348" s="178"/>
      <c r="J348" s="179">
        <f>ROUND(I348*H348,2)</f>
        <v>0</v>
      </c>
      <c r="K348" s="175" t="s">
        <v>125</v>
      </c>
      <c r="L348" s="39"/>
      <c r="M348" s="180" t="s">
        <v>19</v>
      </c>
      <c r="N348" s="181" t="s">
        <v>42</v>
      </c>
      <c r="O348" s="64"/>
      <c r="P348" s="182">
        <f>O348*H348</f>
        <v>0</v>
      </c>
      <c r="Q348" s="182">
        <v>0</v>
      </c>
      <c r="R348" s="182">
        <f>Q348*H348</f>
        <v>0</v>
      </c>
      <c r="S348" s="182">
        <v>0</v>
      </c>
      <c r="T348" s="183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4" t="s">
        <v>126</v>
      </c>
      <c r="AT348" s="184" t="s">
        <v>121</v>
      </c>
      <c r="AU348" s="184" t="s">
        <v>82</v>
      </c>
      <c r="AY348" s="17" t="s">
        <v>119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7" t="s">
        <v>79</v>
      </c>
      <c r="BK348" s="185">
        <f>ROUND(I348*H348,2)</f>
        <v>0</v>
      </c>
      <c r="BL348" s="17" t="s">
        <v>126</v>
      </c>
      <c r="BM348" s="184" t="s">
        <v>558</v>
      </c>
    </row>
    <row r="349" spans="1:65" s="2" customFormat="1" ht="19.5">
      <c r="A349" s="34"/>
      <c r="B349" s="35"/>
      <c r="C349" s="36"/>
      <c r="D349" s="186" t="s">
        <v>128</v>
      </c>
      <c r="E349" s="36"/>
      <c r="F349" s="187" t="s">
        <v>559</v>
      </c>
      <c r="G349" s="36"/>
      <c r="H349" s="36"/>
      <c r="I349" s="188"/>
      <c r="J349" s="36"/>
      <c r="K349" s="36"/>
      <c r="L349" s="39"/>
      <c r="M349" s="189"/>
      <c r="N349" s="190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128</v>
      </c>
      <c r="AU349" s="17" t="s">
        <v>82</v>
      </c>
    </row>
    <row r="350" spans="1:65" s="2" customFormat="1" ht="11.25">
      <c r="A350" s="34"/>
      <c r="B350" s="35"/>
      <c r="C350" s="36"/>
      <c r="D350" s="191" t="s">
        <v>130</v>
      </c>
      <c r="E350" s="36"/>
      <c r="F350" s="192" t="s">
        <v>560</v>
      </c>
      <c r="G350" s="36"/>
      <c r="H350" s="36"/>
      <c r="I350" s="188"/>
      <c r="J350" s="36"/>
      <c r="K350" s="36"/>
      <c r="L350" s="39"/>
      <c r="M350" s="215"/>
      <c r="N350" s="216"/>
      <c r="O350" s="217"/>
      <c r="P350" s="217"/>
      <c r="Q350" s="217"/>
      <c r="R350" s="217"/>
      <c r="S350" s="217"/>
      <c r="T350" s="218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130</v>
      </c>
      <c r="AU350" s="17" t="s">
        <v>82</v>
      </c>
    </row>
    <row r="351" spans="1:65" s="2" customFormat="1" ht="6.95" customHeight="1">
      <c r="A351" s="34"/>
      <c r="B351" s="47"/>
      <c r="C351" s="48"/>
      <c r="D351" s="48"/>
      <c r="E351" s="48"/>
      <c r="F351" s="48"/>
      <c r="G351" s="48"/>
      <c r="H351" s="48"/>
      <c r="I351" s="48"/>
      <c r="J351" s="48"/>
      <c r="K351" s="48"/>
      <c r="L351" s="39"/>
      <c r="M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</row>
  </sheetData>
  <sheetProtection algorithmName="SHA-512" hashValue="kyVnT/SaO16lUJGRXQEG0l2g4cearowXQDr+1kbvkz+xMaYVoYetS4I0HSrTuSaxysKOK2vOsp+etD6wAtLEtQ==" saltValue="iumAOm8Qz7B9DbclelrQ1oDG3bJrrJ+26oF796kHcvhCc9Me0UtW10l+KmORCs4xpOl8Lyw/JqiFZEj9xVAwDg==" spinCount="100000" sheet="1" objects="1" scenarios="1" formatColumns="0" formatRows="0" autoFilter="0"/>
  <autoFilter ref="C86:K350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/>
    <hyperlink ref="F96" r:id="rId2"/>
    <hyperlink ref="F100" r:id="rId3"/>
    <hyperlink ref="F103" r:id="rId4"/>
    <hyperlink ref="F106" r:id="rId5"/>
    <hyperlink ref="F110" r:id="rId6"/>
    <hyperlink ref="F114" r:id="rId7"/>
    <hyperlink ref="F118" r:id="rId8"/>
    <hyperlink ref="F123" r:id="rId9"/>
    <hyperlink ref="F127" r:id="rId10"/>
    <hyperlink ref="F132" r:id="rId11"/>
    <hyperlink ref="F136" r:id="rId12"/>
    <hyperlink ref="F140" r:id="rId13"/>
    <hyperlink ref="F143" r:id="rId14"/>
    <hyperlink ref="F146" r:id="rId15"/>
    <hyperlink ref="F150" r:id="rId16"/>
    <hyperlink ref="F154" r:id="rId17"/>
    <hyperlink ref="F158" r:id="rId18"/>
    <hyperlink ref="F163" r:id="rId19"/>
    <hyperlink ref="F167" r:id="rId20"/>
    <hyperlink ref="F172" r:id="rId21"/>
    <hyperlink ref="F179" r:id="rId22"/>
    <hyperlink ref="F183" r:id="rId23"/>
    <hyperlink ref="F190" r:id="rId24"/>
    <hyperlink ref="F195" r:id="rId25"/>
    <hyperlink ref="F202" r:id="rId26"/>
    <hyperlink ref="F207" r:id="rId27"/>
    <hyperlink ref="F211" r:id="rId28"/>
    <hyperlink ref="F215" r:id="rId29"/>
    <hyperlink ref="F220" r:id="rId30"/>
    <hyperlink ref="F225" r:id="rId31"/>
    <hyperlink ref="F231" r:id="rId32"/>
    <hyperlink ref="F237" r:id="rId33"/>
    <hyperlink ref="F242" r:id="rId34"/>
    <hyperlink ref="F247" r:id="rId35"/>
    <hyperlink ref="F253" r:id="rId36"/>
    <hyperlink ref="F260" r:id="rId37"/>
    <hyperlink ref="F267" r:id="rId38"/>
    <hyperlink ref="F271" r:id="rId39"/>
    <hyperlink ref="F276" r:id="rId40"/>
    <hyperlink ref="F281" r:id="rId41"/>
    <hyperlink ref="F286" r:id="rId42"/>
    <hyperlink ref="F291" r:id="rId43"/>
    <hyperlink ref="F296" r:id="rId44"/>
    <hyperlink ref="F310" r:id="rId45"/>
    <hyperlink ref="F316" r:id="rId46"/>
    <hyperlink ref="F325" r:id="rId47"/>
    <hyperlink ref="F330" r:id="rId48"/>
    <hyperlink ref="F334" r:id="rId49"/>
    <hyperlink ref="F338" r:id="rId50"/>
    <hyperlink ref="F345" r:id="rId51"/>
    <hyperlink ref="F350" r:id="rId5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Polní cesta HC30-R v k.ú. Nepomuky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561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15. 4. 2024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ROUND((SUM(BE90:BE369)),  2)</f>
        <v>0</v>
      </c>
      <c r="G33" s="34"/>
      <c r="H33" s="34"/>
      <c r="I33" s="118">
        <v>0.21</v>
      </c>
      <c r="J33" s="117">
        <f>ROUND(((SUM(BE90:BE369))*I33),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ROUND((SUM(BF90:BF369)),  2)</f>
        <v>0</v>
      </c>
      <c r="G34" s="34"/>
      <c r="H34" s="34"/>
      <c r="I34" s="118">
        <v>0.12</v>
      </c>
      <c r="J34" s="117">
        <f>ROUND(((SUM(BF90:BF369))*I34),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ROUND((SUM(BG90:BG369)),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ROUND((SUM(BH90:BH369)),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ROUND((SUM(BI90:BI369)),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Polní cesta HC30-R v k.ú. Nepomuky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SO-102 - Rámový propustek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15. 4. 2024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Ústí nad Orlicí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96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97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98</v>
      </c>
      <c r="E62" s="143"/>
      <c r="F62" s="143"/>
      <c r="G62" s="143"/>
      <c r="H62" s="143"/>
      <c r="I62" s="143"/>
      <c r="J62" s="144">
        <f>J210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562</v>
      </c>
      <c r="E63" s="143"/>
      <c r="F63" s="143"/>
      <c r="G63" s="143"/>
      <c r="H63" s="143"/>
      <c r="I63" s="143"/>
      <c r="J63" s="144">
        <f>J253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99</v>
      </c>
      <c r="E64" s="143"/>
      <c r="F64" s="143"/>
      <c r="G64" s="143"/>
      <c r="H64" s="143"/>
      <c r="I64" s="143"/>
      <c r="J64" s="144">
        <f>J260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102</v>
      </c>
      <c r="E65" s="143"/>
      <c r="F65" s="143"/>
      <c r="G65" s="143"/>
      <c r="H65" s="143"/>
      <c r="I65" s="143"/>
      <c r="J65" s="144">
        <f>J297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563</v>
      </c>
      <c r="E66" s="143"/>
      <c r="F66" s="143"/>
      <c r="G66" s="143"/>
      <c r="H66" s="143"/>
      <c r="I66" s="143"/>
      <c r="J66" s="144">
        <f>J306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103</v>
      </c>
      <c r="E67" s="143"/>
      <c r="F67" s="143"/>
      <c r="G67" s="143"/>
      <c r="H67" s="143"/>
      <c r="I67" s="143"/>
      <c r="J67" s="144">
        <f>J331</f>
        <v>0</v>
      </c>
      <c r="K67" s="141"/>
      <c r="L67" s="145"/>
    </row>
    <row r="68" spans="1:31" s="9" customFormat="1" ht="24.95" customHeight="1">
      <c r="B68" s="134"/>
      <c r="C68" s="135"/>
      <c r="D68" s="136" t="s">
        <v>564</v>
      </c>
      <c r="E68" s="137"/>
      <c r="F68" s="137"/>
      <c r="G68" s="137"/>
      <c r="H68" s="137"/>
      <c r="I68" s="137"/>
      <c r="J68" s="138">
        <f>J335</f>
        <v>0</v>
      </c>
      <c r="K68" s="135"/>
      <c r="L68" s="139"/>
    </row>
    <row r="69" spans="1:31" s="10" customFormat="1" ht="19.899999999999999" customHeight="1">
      <c r="B69" s="140"/>
      <c r="C69" s="141"/>
      <c r="D69" s="142" t="s">
        <v>565</v>
      </c>
      <c r="E69" s="143"/>
      <c r="F69" s="143"/>
      <c r="G69" s="143"/>
      <c r="H69" s="143"/>
      <c r="I69" s="143"/>
      <c r="J69" s="144">
        <f>J336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566</v>
      </c>
      <c r="E70" s="143"/>
      <c r="F70" s="143"/>
      <c r="G70" s="143"/>
      <c r="H70" s="143"/>
      <c r="I70" s="143"/>
      <c r="J70" s="144">
        <f>J359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104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3" t="str">
        <f>E7</f>
        <v>Polní cesta HC30-R v k.ú. Nepomuky</v>
      </c>
      <c r="F80" s="354"/>
      <c r="G80" s="354"/>
      <c r="H80" s="354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90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25" t="str">
        <f>E9</f>
        <v>SO-102 - Rámový propustek</v>
      </c>
      <c r="F82" s="355"/>
      <c r="G82" s="355"/>
      <c r="H82" s="355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 xml:space="preserve"> </v>
      </c>
      <c r="G84" s="36"/>
      <c r="H84" s="36"/>
      <c r="I84" s="29" t="s">
        <v>23</v>
      </c>
      <c r="J84" s="59" t="str">
        <f>IF(J12="","",J12)</f>
        <v>15. 4. 2024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25</v>
      </c>
      <c r="D86" s="36"/>
      <c r="E86" s="36"/>
      <c r="F86" s="27" t="str">
        <f>E15</f>
        <v>ČR-SPÚ, Pobočka Ústí nad Orlicí</v>
      </c>
      <c r="G86" s="36"/>
      <c r="H86" s="36"/>
      <c r="I86" s="29" t="s">
        <v>31</v>
      </c>
      <c r="J86" s="32" t="str">
        <f>E21</f>
        <v>Agroprojekce Litomyšl, s.r.o.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 xml:space="preserve"> 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105</v>
      </c>
      <c r="D89" s="149" t="s">
        <v>56</v>
      </c>
      <c r="E89" s="149" t="s">
        <v>52</v>
      </c>
      <c r="F89" s="149" t="s">
        <v>53</v>
      </c>
      <c r="G89" s="149" t="s">
        <v>106</v>
      </c>
      <c r="H89" s="149" t="s">
        <v>107</v>
      </c>
      <c r="I89" s="149" t="s">
        <v>108</v>
      </c>
      <c r="J89" s="149" t="s">
        <v>94</v>
      </c>
      <c r="K89" s="150" t="s">
        <v>109</v>
      </c>
      <c r="L89" s="151"/>
      <c r="M89" s="68" t="s">
        <v>19</v>
      </c>
      <c r="N89" s="69" t="s">
        <v>41</v>
      </c>
      <c r="O89" s="69" t="s">
        <v>110</v>
      </c>
      <c r="P89" s="69" t="s">
        <v>111</v>
      </c>
      <c r="Q89" s="69" t="s">
        <v>112</v>
      </c>
      <c r="R89" s="69" t="s">
        <v>113</v>
      </c>
      <c r="S89" s="69" t="s">
        <v>114</v>
      </c>
      <c r="T89" s="70" t="s">
        <v>115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116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P91+P335</f>
        <v>0</v>
      </c>
      <c r="Q90" s="72"/>
      <c r="R90" s="154">
        <f>R91+R335</f>
        <v>155.33982885999998</v>
      </c>
      <c r="S90" s="72"/>
      <c r="T90" s="155">
        <f>T91+T335</f>
        <v>50.64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95</v>
      </c>
      <c r="BK90" s="156">
        <f>BK91+BK335</f>
        <v>0</v>
      </c>
    </row>
    <row r="91" spans="1:65" s="12" customFormat="1" ht="25.9" customHeight="1">
      <c r="B91" s="157"/>
      <c r="C91" s="158"/>
      <c r="D91" s="159" t="s">
        <v>70</v>
      </c>
      <c r="E91" s="160" t="s">
        <v>117</v>
      </c>
      <c r="F91" s="160" t="s">
        <v>118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P92+P210+P253+P260+P297+P306+P331</f>
        <v>0</v>
      </c>
      <c r="Q91" s="165"/>
      <c r="R91" s="166">
        <f>R92+R210+R253+R260+R297+R306+R331</f>
        <v>154.79522035999997</v>
      </c>
      <c r="S91" s="165"/>
      <c r="T91" s="167">
        <f>T92+T210+T253+T260+T297+T306+T331</f>
        <v>50.64</v>
      </c>
      <c r="AR91" s="168" t="s">
        <v>79</v>
      </c>
      <c r="AT91" s="169" t="s">
        <v>70</v>
      </c>
      <c r="AU91" s="169" t="s">
        <v>71</v>
      </c>
      <c r="AY91" s="168" t="s">
        <v>119</v>
      </c>
      <c r="BK91" s="170">
        <f>BK92+BK210+BK253+BK260+BK297+BK306+BK331</f>
        <v>0</v>
      </c>
    </row>
    <row r="92" spans="1:65" s="12" customFormat="1" ht="22.9" customHeight="1">
      <c r="B92" s="157"/>
      <c r="C92" s="158"/>
      <c r="D92" s="159" t="s">
        <v>70</v>
      </c>
      <c r="E92" s="171" t="s">
        <v>79</v>
      </c>
      <c r="F92" s="171" t="s">
        <v>120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SUM(P93:P209)</f>
        <v>0</v>
      </c>
      <c r="Q92" s="165"/>
      <c r="R92" s="166">
        <f>SUM(R93:R209)</f>
        <v>0.84155730000000006</v>
      </c>
      <c r="S92" s="165"/>
      <c r="T92" s="167">
        <f>SUM(T93:T209)</f>
        <v>0</v>
      </c>
      <c r="AR92" s="168" t="s">
        <v>79</v>
      </c>
      <c r="AT92" s="169" t="s">
        <v>70</v>
      </c>
      <c r="AU92" s="169" t="s">
        <v>79</v>
      </c>
      <c r="AY92" s="168" t="s">
        <v>119</v>
      </c>
      <c r="BK92" s="170">
        <f>SUM(BK93:BK209)</f>
        <v>0</v>
      </c>
    </row>
    <row r="93" spans="1:65" s="2" customFormat="1" ht="16.5" customHeight="1">
      <c r="A93" s="34"/>
      <c r="B93" s="35"/>
      <c r="C93" s="173" t="s">
        <v>79</v>
      </c>
      <c r="D93" s="173" t="s">
        <v>121</v>
      </c>
      <c r="E93" s="174" t="s">
        <v>134</v>
      </c>
      <c r="F93" s="175" t="s">
        <v>135</v>
      </c>
      <c r="G93" s="176" t="s">
        <v>136</v>
      </c>
      <c r="H93" s="177">
        <v>9</v>
      </c>
      <c r="I93" s="178"/>
      <c r="J93" s="179">
        <f>ROUND(I93*H93,2)</f>
        <v>0</v>
      </c>
      <c r="K93" s="175" t="s">
        <v>125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126</v>
      </c>
      <c r="AT93" s="184" t="s">
        <v>121</v>
      </c>
      <c r="AU93" s="184" t="s">
        <v>82</v>
      </c>
      <c r="AY93" s="17" t="s">
        <v>119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126</v>
      </c>
      <c r="BM93" s="184" t="s">
        <v>567</v>
      </c>
    </row>
    <row r="94" spans="1:65" s="2" customFormat="1" ht="11.25">
      <c r="A94" s="34"/>
      <c r="B94" s="35"/>
      <c r="C94" s="36"/>
      <c r="D94" s="186" t="s">
        <v>128</v>
      </c>
      <c r="E94" s="36"/>
      <c r="F94" s="187" t="s">
        <v>138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128</v>
      </c>
      <c r="AU94" s="17" t="s">
        <v>82</v>
      </c>
    </row>
    <row r="95" spans="1:65" s="2" customFormat="1" ht="11.25">
      <c r="A95" s="34"/>
      <c r="B95" s="35"/>
      <c r="C95" s="36"/>
      <c r="D95" s="191" t="s">
        <v>130</v>
      </c>
      <c r="E95" s="36"/>
      <c r="F95" s="192" t="s">
        <v>139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130</v>
      </c>
      <c r="AU95" s="17" t="s">
        <v>82</v>
      </c>
    </row>
    <row r="96" spans="1:65" s="13" customFormat="1" ht="11.25">
      <c r="B96" s="193"/>
      <c r="C96" s="194"/>
      <c r="D96" s="186" t="s">
        <v>132</v>
      </c>
      <c r="E96" s="195" t="s">
        <v>19</v>
      </c>
      <c r="F96" s="196" t="s">
        <v>568</v>
      </c>
      <c r="G96" s="194"/>
      <c r="H96" s="197">
        <v>9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132</v>
      </c>
      <c r="AU96" s="203" t="s">
        <v>82</v>
      </c>
      <c r="AV96" s="13" t="s">
        <v>82</v>
      </c>
      <c r="AW96" s="13" t="s">
        <v>33</v>
      </c>
      <c r="AX96" s="13" t="s">
        <v>79</v>
      </c>
      <c r="AY96" s="203" t="s">
        <v>119</v>
      </c>
    </row>
    <row r="97" spans="1:65" s="2" customFormat="1" ht="16.5" customHeight="1">
      <c r="A97" s="34"/>
      <c r="B97" s="35"/>
      <c r="C97" s="173" t="s">
        <v>82</v>
      </c>
      <c r="D97" s="173" t="s">
        <v>121</v>
      </c>
      <c r="E97" s="174" t="s">
        <v>569</v>
      </c>
      <c r="F97" s="175" t="s">
        <v>570</v>
      </c>
      <c r="G97" s="176" t="s">
        <v>136</v>
      </c>
      <c r="H97" s="177">
        <v>5</v>
      </c>
      <c r="I97" s="178"/>
      <c r="J97" s="179">
        <f>ROUND(I97*H97,2)</f>
        <v>0</v>
      </c>
      <c r="K97" s="175" t="s">
        <v>125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126</v>
      </c>
      <c r="AT97" s="184" t="s">
        <v>121</v>
      </c>
      <c r="AU97" s="184" t="s">
        <v>82</v>
      </c>
      <c r="AY97" s="17" t="s">
        <v>119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126</v>
      </c>
      <c r="BM97" s="184" t="s">
        <v>571</v>
      </c>
    </row>
    <row r="98" spans="1:65" s="2" customFormat="1" ht="11.25">
      <c r="A98" s="34"/>
      <c r="B98" s="35"/>
      <c r="C98" s="36"/>
      <c r="D98" s="186" t="s">
        <v>128</v>
      </c>
      <c r="E98" s="36"/>
      <c r="F98" s="187" t="s">
        <v>572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128</v>
      </c>
      <c r="AU98" s="17" t="s">
        <v>82</v>
      </c>
    </row>
    <row r="99" spans="1:65" s="2" customFormat="1" ht="11.25">
      <c r="A99" s="34"/>
      <c r="B99" s="35"/>
      <c r="C99" s="36"/>
      <c r="D99" s="191" t="s">
        <v>130</v>
      </c>
      <c r="E99" s="36"/>
      <c r="F99" s="192" t="s">
        <v>573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130</v>
      </c>
      <c r="AU99" s="17" t="s">
        <v>82</v>
      </c>
    </row>
    <row r="100" spans="1:65" s="13" customFormat="1" ht="11.25">
      <c r="B100" s="193"/>
      <c r="C100" s="194"/>
      <c r="D100" s="186" t="s">
        <v>132</v>
      </c>
      <c r="E100" s="195" t="s">
        <v>19</v>
      </c>
      <c r="F100" s="196" t="s">
        <v>574</v>
      </c>
      <c r="G100" s="194"/>
      <c r="H100" s="197">
        <v>5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132</v>
      </c>
      <c r="AU100" s="203" t="s">
        <v>82</v>
      </c>
      <c r="AV100" s="13" t="s">
        <v>82</v>
      </c>
      <c r="AW100" s="13" t="s">
        <v>33</v>
      </c>
      <c r="AX100" s="13" t="s">
        <v>79</v>
      </c>
      <c r="AY100" s="203" t="s">
        <v>119</v>
      </c>
    </row>
    <row r="101" spans="1:65" s="2" customFormat="1" ht="16.5" customHeight="1">
      <c r="A101" s="34"/>
      <c r="B101" s="35"/>
      <c r="C101" s="173" t="s">
        <v>141</v>
      </c>
      <c r="D101" s="173" t="s">
        <v>121</v>
      </c>
      <c r="E101" s="174" t="s">
        <v>575</v>
      </c>
      <c r="F101" s="175" t="s">
        <v>576</v>
      </c>
      <c r="G101" s="176" t="s">
        <v>136</v>
      </c>
      <c r="H101" s="177">
        <v>1</v>
      </c>
      <c r="I101" s="178"/>
      <c r="J101" s="179">
        <f>ROUND(I101*H101,2)</f>
        <v>0</v>
      </c>
      <c r="K101" s="175" t="s">
        <v>125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126</v>
      </c>
      <c r="AT101" s="184" t="s">
        <v>121</v>
      </c>
      <c r="AU101" s="184" t="s">
        <v>82</v>
      </c>
      <c r="AY101" s="17" t="s">
        <v>119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126</v>
      </c>
      <c r="BM101" s="184" t="s">
        <v>577</v>
      </c>
    </row>
    <row r="102" spans="1:65" s="2" customFormat="1" ht="11.25">
      <c r="A102" s="34"/>
      <c r="B102" s="35"/>
      <c r="C102" s="36"/>
      <c r="D102" s="186" t="s">
        <v>128</v>
      </c>
      <c r="E102" s="36"/>
      <c r="F102" s="187" t="s">
        <v>578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128</v>
      </c>
      <c r="AU102" s="17" t="s">
        <v>82</v>
      </c>
    </row>
    <row r="103" spans="1:65" s="2" customFormat="1" ht="11.25">
      <c r="A103" s="34"/>
      <c r="B103" s="35"/>
      <c r="C103" s="36"/>
      <c r="D103" s="191" t="s">
        <v>130</v>
      </c>
      <c r="E103" s="36"/>
      <c r="F103" s="192" t="s">
        <v>579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130</v>
      </c>
      <c r="AU103" s="17" t="s">
        <v>82</v>
      </c>
    </row>
    <row r="104" spans="1:65" s="13" customFormat="1" ht="11.25">
      <c r="B104" s="193"/>
      <c r="C104" s="194"/>
      <c r="D104" s="186" t="s">
        <v>132</v>
      </c>
      <c r="E104" s="195" t="s">
        <v>19</v>
      </c>
      <c r="F104" s="196" t="s">
        <v>580</v>
      </c>
      <c r="G104" s="194"/>
      <c r="H104" s="197">
        <v>1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132</v>
      </c>
      <c r="AU104" s="203" t="s">
        <v>82</v>
      </c>
      <c r="AV104" s="13" t="s">
        <v>82</v>
      </c>
      <c r="AW104" s="13" t="s">
        <v>33</v>
      </c>
      <c r="AX104" s="13" t="s">
        <v>79</v>
      </c>
      <c r="AY104" s="203" t="s">
        <v>119</v>
      </c>
    </row>
    <row r="105" spans="1:65" s="2" customFormat="1" ht="16.5" customHeight="1">
      <c r="A105" s="34"/>
      <c r="B105" s="35"/>
      <c r="C105" s="173" t="s">
        <v>126</v>
      </c>
      <c r="D105" s="173" t="s">
        <v>121</v>
      </c>
      <c r="E105" s="174" t="s">
        <v>142</v>
      </c>
      <c r="F105" s="175" t="s">
        <v>143</v>
      </c>
      <c r="G105" s="176" t="s">
        <v>136</v>
      </c>
      <c r="H105" s="177">
        <v>9</v>
      </c>
      <c r="I105" s="178"/>
      <c r="J105" s="179">
        <f>ROUND(I105*H105,2)</f>
        <v>0</v>
      </c>
      <c r="K105" s="175" t="s">
        <v>125</v>
      </c>
      <c r="L105" s="39"/>
      <c r="M105" s="180" t="s">
        <v>19</v>
      </c>
      <c r="N105" s="181" t="s">
        <v>42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126</v>
      </c>
      <c r="AT105" s="184" t="s">
        <v>121</v>
      </c>
      <c r="AU105" s="184" t="s">
        <v>82</v>
      </c>
      <c r="AY105" s="17" t="s">
        <v>119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79</v>
      </c>
      <c r="BK105" s="185">
        <f>ROUND(I105*H105,2)</f>
        <v>0</v>
      </c>
      <c r="BL105" s="17" t="s">
        <v>126</v>
      </c>
      <c r="BM105" s="184" t="s">
        <v>581</v>
      </c>
    </row>
    <row r="106" spans="1:65" s="2" customFormat="1" ht="11.25">
      <c r="A106" s="34"/>
      <c r="B106" s="35"/>
      <c r="C106" s="36"/>
      <c r="D106" s="186" t="s">
        <v>128</v>
      </c>
      <c r="E106" s="36"/>
      <c r="F106" s="187" t="s">
        <v>145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128</v>
      </c>
      <c r="AU106" s="17" t="s">
        <v>82</v>
      </c>
    </row>
    <row r="107" spans="1:65" s="2" customFormat="1" ht="11.25">
      <c r="A107" s="34"/>
      <c r="B107" s="35"/>
      <c r="C107" s="36"/>
      <c r="D107" s="191" t="s">
        <v>130</v>
      </c>
      <c r="E107" s="36"/>
      <c r="F107" s="192" t="s">
        <v>146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130</v>
      </c>
      <c r="AU107" s="17" t="s">
        <v>82</v>
      </c>
    </row>
    <row r="108" spans="1:65" s="2" customFormat="1" ht="16.5" customHeight="1">
      <c r="A108" s="34"/>
      <c r="B108" s="35"/>
      <c r="C108" s="173" t="s">
        <v>152</v>
      </c>
      <c r="D108" s="173" t="s">
        <v>121</v>
      </c>
      <c r="E108" s="174" t="s">
        <v>582</v>
      </c>
      <c r="F108" s="175" t="s">
        <v>583</v>
      </c>
      <c r="G108" s="176" t="s">
        <v>136</v>
      </c>
      <c r="H108" s="177">
        <v>5</v>
      </c>
      <c r="I108" s="178"/>
      <c r="J108" s="179">
        <f>ROUND(I108*H108,2)</f>
        <v>0</v>
      </c>
      <c r="K108" s="175" t="s">
        <v>125</v>
      </c>
      <c r="L108" s="39"/>
      <c r="M108" s="180" t="s">
        <v>19</v>
      </c>
      <c r="N108" s="181" t="s">
        <v>42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126</v>
      </c>
      <c r="AT108" s="184" t="s">
        <v>121</v>
      </c>
      <c r="AU108" s="184" t="s">
        <v>82</v>
      </c>
      <c r="AY108" s="17" t="s">
        <v>119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79</v>
      </c>
      <c r="BK108" s="185">
        <f>ROUND(I108*H108,2)</f>
        <v>0</v>
      </c>
      <c r="BL108" s="17" t="s">
        <v>126</v>
      </c>
      <c r="BM108" s="184" t="s">
        <v>584</v>
      </c>
    </row>
    <row r="109" spans="1:65" s="2" customFormat="1" ht="11.25">
      <c r="A109" s="34"/>
      <c r="B109" s="35"/>
      <c r="C109" s="36"/>
      <c r="D109" s="186" t="s">
        <v>128</v>
      </c>
      <c r="E109" s="36"/>
      <c r="F109" s="187" t="s">
        <v>585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128</v>
      </c>
      <c r="AU109" s="17" t="s">
        <v>82</v>
      </c>
    </row>
    <row r="110" spans="1:65" s="2" customFormat="1" ht="11.25">
      <c r="A110" s="34"/>
      <c r="B110" s="35"/>
      <c r="C110" s="36"/>
      <c r="D110" s="191" t="s">
        <v>130</v>
      </c>
      <c r="E110" s="36"/>
      <c r="F110" s="192" t="s">
        <v>586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130</v>
      </c>
      <c r="AU110" s="17" t="s">
        <v>82</v>
      </c>
    </row>
    <row r="111" spans="1:65" s="2" customFormat="1" ht="16.5" customHeight="1">
      <c r="A111" s="34"/>
      <c r="B111" s="35"/>
      <c r="C111" s="173" t="s">
        <v>159</v>
      </c>
      <c r="D111" s="173" t="s">
        <v>121</v>
      </c>
      <c r="E111" s="174" t="s">
        <v>587</v>
      </c>
      <c r="F111" s="175" t="s">
        <v>588</v>
      </c>
      <c r="G111" s="176" t="s">
        <v>136</v>
      </c>
      <c r="H111" s="177">
        <v>1</v>
      </c>
      <c r="I111" s="178"/>
      <c r="J111" s="179">
        <f>ROUND(I111*H111,2)</f>
        <v>0</v>
      </c>
      <c r="K111" s="175" t="s">
        <v>125</v>
      </c>
      <c r="L111" s="39"/>
      <c r="M111" s="180" t="s">
        <v>19</v>
      </c>
      <c r="N111" s="181" t="s">
        <v>42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126</v>
      </c>
      <c r="AT111" s="184" t="s">
        <v>121</v>
      </c>
      <c r="AU111" s="184" t="s">
        <v>82</v>
      </c>
      <c r="AY111" s="17" t="s">
        <v>119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79</v>
      </c>
      <c r="BK111" s="185">
        <f>ROUND(I111*H111,2)</f>
        <v>0</v>
      </c>
      <c r="BL111" s="17" t="s">
        <v>126</v>
      </c>
      <c r="BM111" s="184" t="s">
        <v>589</v>
      </c>
    </row>
    <row r="112" spans="1:65" s="2" customFormat="1" ht="11.25">
      <c r="A112" s="34"/>
      <c r="B112" s="35"/>
      <c r="C112" s="36"/>
      <c r="D112" s="186" t="s">
        <v>128</v>
      </c>
      <c r="E112" s="36"/>
      <c r="F112" s="187" t="s">
        <v>590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128</v>
      </c>
      <c r="AU112" s="17" t="s">
        <v>82</v>
      </c>
    </row>
    <row r="113" spans="1:65" s="2" customFormat="1" ht="11.25">
      <c r="A113" s="34"/>
      <c r="B113" s="35"/>
      <c r="C113" s="36"/>
      <c r="D113" s="191" t="s">
        <v>130</v>
      </c>
      <c r="E113" s="36"/>
      <c r="F113" s="192" t="s">
        <v>591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130</v>
      </c>
      <c r="AU113" s="17" t="s">
        <v>82</v>
      </c>
    </row>
    <row r="114" spans="1:65" s="2" customFormat="1" ht="16.5" customHeight="1">
      <c r="A114" s="34"/>
      <c r="B114" s="35"/>
      <c r="C114" s="173" t="s">
        <v>166</v>
      </c>
      <c r="D114" s="173" t="s">
        <v>121</v>
      </c>
      <c r="E114" s="174" t="s">
        <v>153</v>
      </c>
      <c r="F114" s="175" t="s">
        <v>154</v>
      </c>
      <c r="G114" s="176" t="s">
        <v>136</v>
      </c>
      <c r="H114" s="177">
        <v>9</v>
      </c>
      <c r="I114" s="178"/>
      <c r="J114" s="179">
        <f>ROUND(I114*H114,2)</f>
        <v>0</v>
      </c>
      <c r="K114" s="175" t="s">
        <v>125</v>
      </c>
      <c r="L114" s="39"/>
      <c r="M114" s="180" t="s">
        <v>19</v>
      </c>
      <c r="N114" s="181" t="s">
        <v>42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126</v>
      </c>
      <c r="AT114" s="184" t="s">
        <v>121</v>
      </c>
      <c r="AU114" s="184" t="s">
        <v>82</v>
      </c>
      <c r="AY114" s="17" t="s">
        <v>119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79</v>
      </c>
      <c r="BK114" s="185">
        <f>ROUND(I114*H114,2)</f>
        <v>0</v>
      </c>
      <c r="BL114" s="17" t="s">
        <v>126</v>
      </c>
      <c r="BM114" s="184" t="s">
        <v>592</v>
      </c>
    </row>
    <row r="115" spans="1:65" s="2" customFormat="1" ht="11.25">
      <c r="A115" s="34"/>
      <c r="B115" s="35"/>
      <c r="C115" s="36"/>
      <c r="D115" s="186" t="s">
        <v>128</v>
      </c>
      <c r="E115" s="36"/>
      <c r="F115" s="187" t="s">
        <v>156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128</v>
      </c>
      <c r="AU115" s="17" t="s">
        <v>82</v>
      </c>
    </row>
    <row r="116" spans="1:65" s="2" customFormat="1" ht="11.25">
      <c r="A116" s="34"/>
      <c r="B116" s="35"/>
      <c r="C116" s="36"/>
      <c r="D116" s="191" t="s">
        <v>130</v>
      </c>
      <c r="E116" s="36"/>
      <c r="F116" s="192" t="s">
        <v>157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130</v>
      </c>
      <c r="AU116" s="17" t="s">
        <v>82</v>
      </c>
    </row>
    <row r="117" spans="1:65" s="2" customFormat="1" ht="16.5" customHeight="1">
      <c r="A117" s="34"/>
      <c r="B117" s="35"/>
      <c r="C117" s="173" t="s">
        <v>174</v>
      </c>
      <c r="D117" s="173" t="s">
        <v>121</v>
      </c>
      <c r="E117" s="174" t="s">
        <v>160</v>
      </c>
      <c r="F117" s="175" t="s">
        <v>161</v>
      </c>
      <c r="G117" s="176" t="s">
        <v>136</v>
      </c>
      <c r="H117" s="177">
        <v>5</v>
      </c>
      <c r="I117" s="178"/>
      <c r="J117" s="179">
        <f>ROUND(I117*H117,2)</f>
        <v>0</v>
      </c>
      <c r="K117" s="175" t="s">
        <v>125</v>
      </c>
      <c r="L117" s="39"/>
      <c r="M117" s="180" t="s">
        <v>19</v>
      </c>
      <c r="N117" s="181" t="s">
        <v>42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126</v>
      </c>
      <c r="AT117" s="184" t="s">
        <v>121</v>
      </c>
      <c r="AU117" s="184" t="s">
        <v>82</v>
      </c>
      <c r="AY117" s="17" t="s">
        <v>119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79</v>
      </c>
      <c r="BK117" s="185">
        <f>ROUND(I117*H117,2)</f>
        <v>0</v>
      </c>
      <c r="BL117" s="17" t="s">
        <v>126</v>
      </c>
      <c r="BM117" s="184" t="s">
        <v>593</v>
      </c>
    </row>
    <row r="118" spans="1:65" s="2" customFormat="1" ht="11.25">
      <c r="A118" s="34"/>
      <c r="B118" s="35"/>
      <c r="C118" s="36"/>
      <c r="D118" s="186" t="s">
        <v>128</v>
      </c>
      <c r="E118" s="36"/>
      <c r="F118" s="187" t="s">
        <v>163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128</v>
      </c>
      <c r="AU118" s="17" t="s">
        <v>82</v>
      </c>
    </row>
    <row r="119" spans="1:65" s="2" customFormat="1" ht="11.25">
      <c r="A119" s="34"/>
      <c r="B119" s="35"/>
      <c r="C119" s="36"/>
      <c r="D119" s="191" t="s">
        <v>130</v>
      </c>
      <c r="E119" s="36"/>
      <c r="F119" s="192" t="s">
        <v>164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130</v>
      </c>
      <c r="AU119" s="17" t="s">
        <v>82</v>
      </c>
    </row>
    <row r="120" spans="1:65" s="2" customFormat="1" ht="16.5" customHeight="1">
      <c r="A120" s="34"/>
      <c r="B120" s="35"/>
      <c r="C120" s="173" t="s">
        <v>183</v>
      </c>
      <c r="D120" s="173" t="s">
        <v>121</v>
      </c>
      <c r="E120" s="174" t="s">
        <v>594</v>
      </c>
      <c r="F120" s="175" t="s">
        <v>595</v>
      </c>
      <c r="G120" s="176" t="s">
        <v>136</v>
      </c>
      <c r="H120" s="177">
        <v>1</v>
      </c>
      <c r="I120" s="178"/>
      <c r="J120" s="179">
        <f>ROUND(I120*H120,2)</f>
        <v>0</v>
      </c>
      <c r="K120" s="175" t="s">
        <v>125</v>
      </c>
      <c r="L120" s="39"/>
      <c r="M120" s="180" t="s">
        <v>19</v>
      </c>
      <c r="N120" s="181" t="s">
        <v>42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126</v>
      </c>
      <c r="AT120" s="184" t="s">
        <v>121</v>
      </c>
      <c r="AU120" s="184" t="s">
        <v>82</v>
      </c>
      <c r="AY120" s="17" t="s">
        <v>119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79</v>
      </c>
      <c r="BK120" s="185">
        <f>ROUND(I120*H120,2)</f>
        <v>0</v>
      </c>
      <c r="BL120" s="17" t="s">
        <v>126</v>
      </c>
      <c r="BM120" s="184" t="s">
        <v>596</v>
      </c>
    </row>
    <row r="121" spans="1:65" s="2" customFormat="1" ht="11.25">
      <c r="A121" s="34"/>
      <c r="B121" s="35"/>
      <c r="C121" s="36"/>
      <c r="D121" s="186" t="s">
        <v>128</v>
      </c>
      <c r="E121" s="36"/>
      <c r="F121" s="187" t="s">
        <v>597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128</v>
      </c>
      <c r="AU121" s="17" t="s">
        <v>82</v>
      </c>
    </row>
    <row r="122" spans="1:65" s="2" customFormat="1" ht="11.25">
      <c r="A122" s="34"/>
      <c r="B122" s="35"/>
      <c r="C122" s="36"/>
      <c r="D122" s="191" t="s">
        <v>130</v>
      </c>
      <c r="E122" s="36"/>
      <c r="F122" s="192" t="s">
        <v>598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130</v>
      </c>
      <c r="AU122" s="17" t="s">
        <v>82</v>
      </c>
    </row>
    <row r="123" spans="1:65" s="2" customFormat="1" ht="16.5" customHeight="1">
      <c r="A123" s="34"/>
      <c r="B123" s="35"/>
      <c r="C123" s="173" t="s">
        <v>191</v>
      </c>
      <c r="D123" s="173" t="s">
        <v>121</v>
      </c>
      <c r="E123" s="174" t="s">
        <v>599</v>
      </c>
      <c r="F123" s="175" t="s">
        <v>600</v>
      </c>
      <c r="G123" s="176" t="s">
        <v>169</v>
      </c>
      <c r="H123" s="177">
        <v>35</v>
      </c>
      <c r="I123" s="178"/>
      <c r="J123" s="179">
        <f>ROUND(I123*H123,2)</f>
        <v>0</v>
      </c>
      <c r="K123" s="175" t="s">
        <v>125</v>
      </c>
      <c r="L123" s="39"/>
      <c r="M123" s="180" t="s">
        <v>19</v>
      </c>
      <c r="N123" s="181" t="s">
        <v>42</v>
      </c>
      <c r="O123" s="64"/>
      <c r="P123" s="182">
        <f>O123*H123</f>
        <v>0</v>
      </c>
      <c r="Q123" s="182">
        <v>2.1930000000000002E-2</v>
      </c>
      <c r="R123" s="182">
        <f>Q123*H123</f>
        <v>0.76755000000000007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126</v>
      </c>
      <c r="AT123" s="184" t="s">
        <v>121</v>
      </c>
      <c r="AU123" s="184" t="s">
        <v>82</v>
      </c>
      <c r="AY123" s="17" t="s">
        <v>119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79</v>
      </c>
      <c r="BK123" s="185">
        <f>ROUND(I123*H123,2)</f>
        <v>0</v>
      </c>
      <c r="BL123" s="17" t="s">
        <v>126</v>
      </c>
      <c r="BM123" s="184" t="s">
        <v>601</v>
      </c>
    </row>
    <row r="124" spans="1:65" s="2" customFormat="1" ht="11.25">
      <c r="A124" s="34"/>
      <c r="B124" s="35"/>
      <c r="C124" s="36"/>
      <c r="D124" s="186" t="s">
        <v>128</v>
      </c>
      <c r="E124" s="36"/>
      <c r="F124" s="187" t="s">
        <v>602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128</v>
      </c>
      <c r="AU124" s="17" t="s">
        <v>82</v>
      </c>
    </row>
    <row r="125" spans="1:65" s="2" customFormat="1" ht="11.25">
      <c r="A125" s="34"/>
      <c r="B125" s="35"/>
      <c r="C125" s="36"/>
      <c r="D125" s="191" t="s">
        <v>130</v>
      </c>
      <c r="E125" s="36"/>
      <c r="F125" s="192" t="s">
        <v>603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130</v>
      </c>
      <c r="AU125" s="17" t="s">
        <v>82</v>
      </c>
    </row>
    <row r="126" spans="1:65" s="13" customFormat="1" ht="11.25">
      <c r="B126" s="193"/>
      <c r="C126" s="194"/>
      <c r="D126" s="186" t="s">
        <v>132</v>
      </c>
      <c r="E126" s="195" t="s">
        <v>19</v>
      </c>
      <c r="F126" s="196" t="s">
        <v>604</v>
      </c>
      <c r="G126" s="194"/>
      <c r="H126" s="197">
        <v>35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132</v>
      </c>
      <c r="AU126" s="203" t="s">
        <v>82</v>
      </c>
      <c r="AV126" s="13" t="s">
        <v>82</v>
      </c>
      <c r="AW126" s="13" t="s">
        <v>33</v>
      </c>
      <c r="AX126" s="13" t="s">
        <v>79</v>
      </c>
      <c r="AY126" s="203" t="s">
        <v>119</v>
      </c>
    </row>
    <row r="127" spans="1:65" s="2" customFormat="1" ht="16.5" customHeight="1">
      <c r="A127" s="34"/>
      <c r="B127" s="35"/>
      <c r="C127" s="173" t="s">
        <v>199</v>
      </c>
      <c r="D127" s="173" t="s">
        <v>121</v>
      </c>
      <c r="E127" s="174" t="s">
        <v>605</v>
      </c>
      <c r="F127" s="175" t="s">
        <v>606</v>
      </c>
      <c r="G127" s="176" t="s">
        <v>607</v>
      </c>
      <c r="H127" s="177">
        <v>100</v>
      </c>
      <c r="I127" s="178"/>
      <c r="J127" s="179">
        <f>ROUND(I127*H127,2)</f>
        <v>0</v>
      </c>
      <c r="K127" s="175" t="s">
        <v>125</v>
      </c>
      <c r="L127" s="39"/>
      <c r="M127" s="180" t="s">
        <v>19</v>
      </c>
      <c r="N127" s="181" t="s">
        <v>42</v>
      </c>
      <c r="O127" s="64"/>
      <c r="P127" s="182">
        <f>O127*H127</f>
        <v>0</v>
      </c>
      <c r="Q127" s="182">
        <v>3.0000000000000001E-5</v>
      </c>
      <c r="R127" s="182">
        <f>Q127*H127</f>
        <v>3.0000000000000001E-3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126</v>
      </c>
      <c r="AT127" s="184" t="s">
        <v>121</v>
      </c>
      <c r="AU127" s="184" t="s">
        <v>82</v>
      </c>
      <c r="AY127" s="17" t="s">
        <v>119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79</v>
      </c>
      <c r="BK127" s="185">
        <f>ROUND(I127*H127,2)</f>
        <v>0</v>
      </c>
      <c r="BL127" s="17" t="s">
        <v>126</v>
      </c>
      <c r="BM127" s="184" t="s">
        <v>608</v>
      </c>
    </row>
    <row r="128" spans="1:65" s="2" customFormat="1" ht="11.25">
      <c r="A128" s="34"/>
      <c r="B128" s="35"/>
      <c r="C128" s="36"/>
      <c r="D128" s="186" t="s">
        <v>128</v>
      </c>
      <c r="E128" s="36"/>
      <c r="F128" s="187" t="s">
        <v>609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128</v>
      </c>
      <c r="AU128" s="17" t="s">
        <v>82</v>
      </c>
    </row>
    <row r="129" spans="1:65" s="2" customFormat="1" ht="11.25">
      <c r="A129" s="34"/>
      <c r="B129" s="35"/>
      <c r="C129" s="36"/>
      <c r="D129" s="191" t="s">
        <v>130</v>
      </c>
      <c r="E129" s="36"/>
      <c r="F129" s="192" t="s">
        <v>610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130</v>
      </c>
      <c r="AU129" s="17" t="s">
        <v>82</v>
      </c>
    </row>
    <row r="130" spans="1:65" s="2" customFormat="1" ht="21.75" customHeight="1">
      <c r="A130" s="34"/>
      <c r="B130" s="35"/>
      <c r="C130" s="173" t="s">
        <v>8</v>
      </c>
      <c r="D130" s="173" t="s">
        <v>121</v>
      </c>
      <c r="E130" s="174" t="s">
        <v>611</v>
      </c>
      <c r="F130" s="175" t="s">
        <v>612</v>
      </c>
      <c r="G130" s="176" t="s">
        <v>186</v>
      </c>
      <c r="H130" s="177">
        <v>12.914999999999999</v>
      </c>
      <c r="I130" s="178"/>
      <c r="J130" s="179">
        <f>ROUND(I130*H130,2)</f>
        <v>0</v>
      </c>
      <c r="K130" s="175" t="s">
        <v>125</v>
      </c>
      <c r="L130" s="39"/>
      <c r="M130" s="180" t="s">
        <v>19</v>
      </c>
      <c r="N130" s="181" t="s">
        <v>42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126</v>
      </c>
      <c r="AT130" s="184" t="s">
        <v>121</v>
      </c>
      <c r="AU130" s="184" t="s">
        <v>82</v>
      </c>
      <c r="AY130" s="17" t="s">
        <v>119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79</v>
      </c>
      <c r="BK130" s="185">
        <f>ROUND(I130*H130,2)</f>
        <v>0</v>
      </c>
      <c r="BL130" s="17" t="s">
        <v>126</v>
      </c>
      <c r="BM130" s="184" t="s">
        <v>613</v>
      </c>
    </row>
    <row r="131" spans="1:65" s="2" customFormat="1" ht="11.25">
      <c r="A131" s="34"/>
      <c r="B131" s="35"/>
      <c r="C131" s="36"/>
      <c r="D131" s="186" t="s">
        <v>128</v>
      </c>
      <c r="E131" s="36"/>
      <c r="F131" s="187" t="s">
        <v>614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128</v>
      </c>
      <c r="AU131" s="17" t="s">
        <v>82</v>
      </c>
    </row>
    <row r="132" spans="1:65" s="2" customFormat="1" ht="11.25">
      <c r="A132" s="34"/>
      <c r="B132" s="35"/>
      <c r="C132" s="36"/>
      <c r="D132" s="191" t="s">
        <v>130</v>
      </c>
      <c r="E132" s="36"/>
      <c r="F132" s="192" t="s">
        <v>615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130</v>
      </c>
      <c r="AU132" s="17" t="s">
        <v>82</v>
      </c>
    </row>
    <row r="133" spans="1:65" s="13" customFormat="1" ht="11.25">
      <c r="B133" s="193"/>
      <c r="C133" s="194"/>
      <c r="D133" s="186" t="s">
        <v>132</v>
      </c>
      <c r="E133" s="195" t="s">
        <v>19</v>
      </c>
      <c r="F133" s="196" t="s">
        <v>616</v>
      </c>
      <c r="G133" s="194"/>
      <c r="H133" s="197">
        <v>12.914999999999999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132</v>
      </c>
      <c r="AU133" s="203" t="s">
        <v>82</v>
      </c>
      <c r="AV133" s="13" t="s">
        <v>82</v>
      </c>
      <c r="AW133" s="13" t="s">
        <v>33</v>
      </c>
      <c r="AX133" s="13" t="s">
        <v>79</v>
      </c>
      <c r="AY133" s="203" t="s">
        <v>119</v>
      </c>
    </row>
    <row r="134" spans="1:65" s="2" customFormat="1" ht="16.5" customHeight="1">
      <c r="A134" s="34"/>
      <c r="B134" s="35"/>
      <c r="C134" s="173" t="s">
        <v>211</v>
      </c>
      <c r="D134" s="173" t="s">
        <v>121</v>
      </c>
      <c r="E134" s="174" t="s">
        <v>617</v>
      </c>
      <c r="F134" s="175" t="s">
        <v>618</v>
      </c>
      <c r="G134" s="176" t="s">
        <v>186</v>
      </c>
      <c r="H134" s="177">
        <v>80.525999999999996</v>
      </c>
      <c r="I134" s="178"/>
      <c r="J134" s="179">
        <f>ROUND(I134*H134,2)</f>
        <v>0</v>
      </c>
      <c r="K134" s="175" t="s">
        <v>125</v>
      </c>
      <c r="L134" s="39"/>
      <c r="M134" s="180" t="s">
        <v>19</v>
      </c>
      <c r="N134" s="181" t="s">
        <v>42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126</v>
      </c>
      <c r="AT134" s="184" t="s">
        <v>121</v>
      </c>
      <c r="AU134" s="184" t="s">
        <v>82</v>
      </c>
      <c r="AY134" s="17" t="s">
        <v>119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79</v>
      </c>
      <c r="BK134" s="185">
        <f>ROUND(I134*H134,2)</f>
        <v>0</v>
      </c>
      <c r="BL134" s="17" t="s">
        <v>126</v>
      </c>
      <c r="BM134" s="184" t="s">
        <v>619</v>
      </c>
    </row>
    <row r="135" spans="1:65" s="2" customFormat="1" ht="19.5">
      <c r="A135" s="34"/>
      <c r="B135" s="35"/>
      <c r="C135" s="36"/>
      <c r="D135" s="186" t="s">
        <v>128</v>
      </c>
      <c r="E135" s="36"/>
      <c r="F135" s="187" t="s">
        <v>620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128</v>
      </c>
      <c r="AU135" s="17" t="s">
        <v>82</v>
      </c>
    </row>
    <row r="136" spans="1:65" s="2" customFormat="1" ht="11.25">
      <c r="A136" s="34"/>
      <c r="B136" s="35"/>
      <c r="C136" s="36"/>
      <c r="D136" s="191" t="s">
        <v>130</v>
      </c>
      <c r="E136" s="36"/>
      <c r="F136" s="192" t="s">
        <v>621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130</v>
      </c>
      <c r="AU136" s="17" t="s">
        <v>82</v>
      </c>
    </row>
    <row r="137" spans="1:65" s="13" customFormat="1" ht="11.25">
      <c r="B137" s="193"/>
      <c r="C137" s="194"/>
      <c r="D137" s="186" t="s">
        <v>132</v>
      </c>
      <c r="E137" s="195" t="s">
        <v>19</v>
      </c>
      <c r="F137" s="196" t="s">
        <v>622</v>
      </c>
      <c r="G137" s="194"/>
      <c r="H137" s="197">
        <v>13.86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132</v>
      </c>
      <c r="AU137" s="203" t="s">
        <v>82</v>
      </c>
      <c r="AV137" s="13" t="s">
        <v>82</v>
      </c>
      <c r="AW137" s="13" t="s">
        <v>33</v>
      </c>
      <c r="AX137" s="13" t="s">
        <v>71</v>
      </c>
      <c r="AY137" s="203" t="s">
        <v>119</v>
      </c>
    </row>
    <row r="138" spans="1:65" s="13" customFormat="1" ht="11.25">
      <c r="B138" s="193"/>
      <c r="C138" s="194"/>
      <c r="D138" s="186" t="s">
        <v>132</v>
      </c>
      <c r="E138" s="195" t="s">
        <v>19</v>
      </c>
      <c r="F138" s="196" t="s">
        <v>623</v>
      </c>
      <c r="G138" s="194"/>
      <c r="H138" s="197">
        <v>12.276</v>
      </c>
      <c r="I138" s="198"/>
      <c r="J138" s="194"/>
      <c r="K138" s="194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132</v>
      </c>
      <c r="AU138" s="203" t="s">
        <v>82</v>
      </c>
      <c r="AV138" s="13" t="s">
        <v>82</v>
      </c>
      <c r="AW138" s="13" t="s">
        <v>33</v>
      </c>
      <c r="AX138" s="13" t="s">
        <v>71</v>
      </c>
      <c r="AY138" s="203" t="s">
        <v>119</v>
      </c>
    </row>
    <row r="139" spans="1:65" s="13" customFormat="1" ht="11.25">
      <c r="B139" s="193"/>
      <c r="C139" s="194"/>
      <c r="D139" s="186" t="s">
        <v>132</v>
      </c>
      <c r="E139" s="195" t="s">
        <v>19</v>
      </c>
      <c r="F139" s="196" t="s">
        <v>624</v>
      </c>
      <c r="G139" s="194"/>
      <c r="H139" s="197">
        <v>54.39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132</v>
      </c>
      <c r="AU139" s="203" t="s">
        <v>82</v>
      </c>
      <c r="AV139" s="13" t="s">
        <v>82</v>
      </c>
      <c r="AW139" s="13" t="s">
        <v>33</v>
      </c>
      <c r="AX139" s="13" t="s">
        <v>71</v>
      </c>
      <c r="AY139" s="203" t="s">
        <v>119</v>
      </c>
    </row>
    <row r="140" spans="1:65" s="2" customFormat="1" ht="21.75" customHeight="1">
      <c r="A140" s="34"/>
      <c r="B140" s="35"/>
      <c r="C140" s="173" t="s">
        <v>217</v>
      </c>
      <c r="D140" s="173" t="s">
        <v>121</v>
      </c>
      <c r="E140" s="174" t="s">
        <v>625</v>
      </c>
      <c r="F140" s="175" t="s">
        <v>626</v>
      </c>
      <c r="G140" s="176" t="s">
        <v>186</v>
      </c>
      <c r="H140" s="177">
        <v>1.536</v>
      </c>
      <c r="I140" s="178"/>
      <c r="J140" s="179">
        <f>ROUND(I140*H140,2)</f>
        <v>0</v>
      </c>
      <c r="K140" s="175" t="s">
        <v>125</v>
      </c>
      <c r="L140" s="39"/>
      <c r="M140" s="180" t="s">
        <v>19</v>
      </c>
      <c r="N140" s="181" t="s">
        <v>42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126</v>
      </c>
      <c r="AT140" s="184" t="s">
        <v>121</v>
      </c>
      <c r="AU140" s="184" t="s">
        <v>82</v>
      </c>
      <c r="AY140" s="17" t="s">
        <v>119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79</v>
      </c>
      <c r="BK140" s="185">
        <f>ROUND(I140*H140,2)</f>
        <v>0</v>
      </c>
      <c r="BL140" s="17" t="s">
        <v>126</v>
      </c>
      <c r="BM140" s="184" t="s">
        <v>627</v>
      </c>
    </row>
    <row r="141" spans="1:65" s="2" customFormat="1" ht="19.5">
      <c r="A141" s="34"/>
      <c r="B141" s="35"/>
      <c r="C141" s="36"/>
      <c r="D141" s="186" t="s">
        <v>128</v>
      </c>
      <c r="E141" s="36"/>
      <c r="F141" s="187" t="s">
        <v>628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128</v>
      </c>
      <c r="AU141" s="17" t="s">
        <v>82</v>
      </c>
    </row>
    <row r="142" spans="1:65" s="2" customFormat="1" ht="11.25">
      <c r="A142" s="34"/>
      <c r="B142" s="35"/>
      <c r="C142" s="36"/>
      <c r="D142" s="191" t="s">
        <v>130</v>
      </c>
      <c r="E142" s="36"/>
      <c r="F142" s="192" t="s">
        <v>629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130</v>
      </c>
      <c r="AU142" s="17" t="s">
        <v>82</v>
      </c>
    </row>
    <row r="143" spans="1:65" s="13" customFormat="1" ht="11.25">
      <c r="B143" s="193"/>
      <c r="C143" s="194"/>
      <c r="D143" s="186" t="s">
        <v>132</v>
      </c>
      <c r="E143" s="195" t="s">
        <v>19</v>
      </c>
      <c r="F143" s="196" t="s">
        <v>630</v>
      </c>
      <c r="G143" s="194"/>
      <c r="H143" s="197">
        <v>1.536</v>
      </c>
      <c r="I143" s="198"/>
      <c r="J143" s="194"/>
      <c r="K143" s="194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132</v>
      </c>
      <c r="AU143" s="203" t="s">
        <v>82</v>
      </c>
      <c r="AV143" s="13" t="s">
        <v>82</v>
      </c>
      <c r="AW143" s="13" t="s">
        <v>33</v>
      </c>
      <c r="AX143" s="13" t="s">
        <v>79</v>
      </c>
      <c r="AY143" s="203" t="s">
        <v>119</v>
      </c>
    </row>
    <row r="144" spans="1:65" s="2" customFormat="1" ht="21.75" customHeight="1">
      <c r="A144" s="34"/>
      <c r="B144" s="35"/>
      <c r="C144" s="173" t="s">
        <v>223</v>
      </c>
      <c r="D144" s="173" t="s">
        <v>121</v>
      </c>
      <c r="E144" s="174" t="s">
        <v>631</v>
      </c>
      <c r="F144" s="175" t="s">
        <v>632</v>
      </c>
      <c r="G144" s="176" t="s">
        <v>186</v>
      </c>
      <c r="H144" s="177">
        <v>53.204000000000001</v>
      </c>
      <c r="I144" s="178"/>
      <c r="J144" s="179">
        <f>ROUND(I144*H144,2)</f>
        <v>0</v>
      </c>
      <c r="K144" s="175" t="s">
        <v>125</v>
      </c>
      <c r="L144" s="39"/>
      <c r="M144" s="180" t="s">
        <v>19</v>
      </c>
      <c r="N144" s="181" t="s">
        <v>42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126</v>
      </c>
      <c r="AT144" s="184" t="s">
        <v>121</v>
      </c>
      <c r="AU144" s="184" t="s">
        <v>82</v>
      </c>
      <c r="AY144" s="17" t="s">
        <v>119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126</v>
      </c>
      <c r="BM144" s="184" t="s">
        <v>633</v>
      </c>
    </row>
    <row r="145" spans="1:65" s="2" customFormat="1" ht="19.5">
      <c r="A145" s="34"/>
      <c r="B145" s="35"/>
      <c r="C145" s="36"/>
      <c r="D145" s="186" t="s">
        <v>128</v>
      </c>
      <c r="E145" s="36"/>
      <c r="F145" s="187" t="s">
        <v>634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128</v>
      </c>
      <c r="AU145" s="17" t="s">
        <v>82</v>
      </c>
    </row>
    <row r="146" spans="1:65" s="2" customFormat="1" ht="11.25">
      <c r="A146" s="34"/>
      <c r="B146" s="35"/>
      <c r="C146" s="36"/>
      <c r="D146" s="191" t="s">
        <v>130</v>
      </c>
      <c r="E146" s="36"/>
      <c r="F146" s="192" t="s">
        <v>635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130</v>
      </c>
      <c r="AU146" s="17" t="s">
        <v>82</v>
      </c>
    </row>
    <row r="147" spans="1:65" s="13" customFormat="1" ht="11.25">
      <c r="B147" s="193"/>
      <c r="C147" s="194"/>
      <c r="D147" s="186" t="s">
        <v>132</v>
      </c>
      <c r="E147" s="195" t="s">
        <v>19</v>
      </c>
      <c r="F147" s="196" t="s">
        <v>636</v>
      </c>
      <c r="G147" s="194"/>
      <c r="H147" s="197">
        <v>53.204000000000001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132</v>
      </c>
      <c r="AU147" s="203" t="s">
        <v>82</v>
      </c>
      <c r="AV147" s="13" t="s">
        <v>82</v>
      </c>
      <c r="AW147" s="13" t="s">
        <v>33</v>
      </c>
      <c r="AX147" s="13" t="s">
        <v>79</v>
      </c>
      <c r="AY147" s="203" t="s">
        <v>119</v>
      </c>
    </row>
    <row r="148" spans="1:65" s="2" customFormat="1" ht="16.5" customHeight="1">
      <c r="A148" s="34"/>
      <c r="B148" s="35"/>
      <c r="C148" s="173" t="s">
        <v>230</v>
      </c>
      <c r="D148" s="173" t="s">
        <v>121</v>
      </c>
      <c r="E148" s="174" t="s">
        <v>637</v>
      </c>
      <c r="F148" s="175" t="s">
        <v>638</v>
      </c>
      <c r="G148" s="176" t="s">
        <v>124</v>
      </c>
      <c r="H148" s="177">
        <v>83.537999999999997</v>
      </c>
      <c r="I148" s="178"/>
      <c r="J148" s="179">
        <f>ROUND(I148*H148,2)</f>
        <v>0</v>
      </c>
      <c r="K148" s="175" t="s">
        <v>125</v>
      </c>
      <c r="L148" s="39"/>
      <c r="M148" s="180" t="s">
        <v>19</v>
      </c>
      <c r="N148" s="181" t="s">
        <v>42</v>
      </c>
      <c r="O148" s="64"/>
      <c r="P148" s="182">
        <f>O148*H148</f>
        <v>0</v>
      </c>
      <c r="Q148" s="182">
        <v>8.4999999999999995E-4</v>
      </c>
      <c r="R148" s="182">
        <f>Q148*H148</f>
        <v>7.1007299999999995E-2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126</v>
      </c>
      <c r="AT148" s="184" t="s">
        <v>121</v>
      </c>
      <c r="AU148" s="184" t="s">
        <v>82</v>
      </c>
      <c r="AY148" s="17" t="s">
        <v>119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79</v>
      </c>
      <c r="BK148" s="185">
        <f>ROUND(I148*H148,2)</f>
        <v>0</v>
      </c>
      <c r="BL148" s="17" t="s">
        <v>126</v>
      </c>
      <c r="BM148" s="184" t="s">
        <v>639</v>
      </c>
    </row>
    <row r="149" spans="1:65" s="2" customFormat="1" ht="11.25">
      <c r="A149" s="34"/>
      <c r="B149" s="35"/>
      <c r="C149" s="36"/>
      <c r="D149" s="186" t="s">
        <v>128</v>
      </c>
      <c r="E149" s="36"/>
      <c r="F149" s="187" t="s">
        <v>640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128</v>
      </c>
      <c r="AU149" s="17" t="s">
        <v>82</v>
      </c>
    </row>
    <row r="150" spans="1:65" s="2" customFormat="1" ht="11.25">
      <c r="A150" s="34"/>
      <c r="B150" s="35"/>
      <c r="C150" s="36"/>
      <c r="D150" s="191" t="s">
        <v>130</v>
      </c>
      <c r="E150" s="36"/>
      <c r="F150" s="192" t="s">
        <v>641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130</v>
      </c>
      <c r="AU150" s="17" t="s">
        <v>82</v>
      </c>
    </row>
    <row r="151" spans="1:65" s="13" customFormat="1" ht="11.25">
      <c r="B151" s="193"/>
      <c r="C151" s="194"/>
      <c r="D151" s="186" t="s">
        <v>132</v>
      </c>
      <c r="E151" s="195" t="s">
        <v>19</v>
      </c>
      <c r="F151" s="196" t="s">
        <v>642</v>
      </c>
      <c r="G151" s="194"/>
      <c r="H151" s="197">
        <v>83.537999999999997</v>
      </c>
      <c r="I151" s="198"/>
      <c r="J151" s="194"/>
      <c r="K151" s="194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132</v>
      </c>
      <c r="AU151" s="203" t="s">
        <v>82</v>
      </c>
      <c r="AV151" s="13" t="s">
        <v>82</v>
      </c>
      <c r="AW151" s="13" t="s">
        <v>33</v>
      </c>
      <c r="AX151" s="13" t="s">
        <v>79</v>
      </c>
      <c r="AY151" s="203" t="s">
        <v>119</v>
      </c>
    </row>
    <row r="152" spans="1:65" s="2" customFormat="1" ht="16.5" customHeight="1">
      <c r="A152" s="34"/>
      <c r="B152" s="35"/>
      <c r="C152" s="173" t="s">
        <v>237</v>
      </c>
      <c r="D152" s="173" t="s">
        <v>121</v>
      </c>
      <c r="E152" s="174" t="s">
        <v>643</v>
      </c>
      <c r="F152" s="175" t="s">
        <v>644</v>
      </c>
      <c r="G152" s="176" t="s">
        <v>124</v>
      </c>
      <c r="H152" s="177">
        <v>83.537999999999997</v>
      </c>
      <c r="I152" s="178"/>
      <c r="J152" s="179">
        <f>ROUND(I152*H152,2)</f>
        <v>0</v>
      </c>
      <c r="K152" s="175" t="s">
        <v>125</v>
      </c>
      <c r="L152" s="39"/>
      <c r="M152" s="180" t="s">
        <v>19</v>
      </c>
      <c r="N152" s="181" t="s">
        <v>42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126</v>
      </c>
      <c r="AT152" s="184" t="s">
        <v>121</v>
      </c>
      <c r="AU152" s="184" t="s">
        <v>82</v>
      </c>
      <c r="AY152" s="17" t="s">
        <v>119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79</v>
      </c>
      <c r="BK152" s="185">
        <f>ROUND(I152*H152,2)</f>
        <v>0</v>
      </c>
      <c r="BL152" s="17" t="s">
        <v>126</v>
      </c>
      <c r="BM152" s="184" t="s">
        <v>645</v>
      </c>
    </row>
    <row r="153" spans="1:65" s="2" customFormat="1" ht="19.5">
      <c r="A153" s="34"/>
      <c r="B153" s="35"/>
      <c r="C153" s="36"/>
      <c r="D153" s="186" t="s">
        <v>128</v>
      </c>
      <c r="E153" s="36"/>
      <c r="F153" s="187" t="s">
        <v>646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128</v>
      </c>
      <c r="AU153" s="17" t="s">
        <v>82</v>
      </c>
    </row>
    <row r="154" spans="1:65" s="2" customFormat="1" ht="11.25">
      <c r="A154" s="34"/>
      <c r="B154" s="35"/>
      <c r="C154" s="36"/>
      <c r="D154" s="191" t="s">
        <v>130</v>
      </c>
      <c r="E154" s="36"/>
      <c r="F154" s="192" t="s">
        <v>647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130</v>
      </c>
      <c r="AU154" s="17" t="s">
        <v>82</v>
      </c>
    </row>
    <row r="155" spans="1:65" s="2" customFormat="1" ht="16.5" customHeight="1">
      <c r="A155" s="34"/>
      <c r="B155" s="35"/>
      <c r="C155" s="173" t="s">
        <v>244</v>
      </c>
      <c r="D155" s="173" t="s">
        <v>121</v>
      </c>
      <c r="E155" s="174" t="s">
        <v>212</v>
      </c>
      <c r="F155" s="175" t="s">
        <v>213</v>
      </c>
      <c r="G155" s="176" t="s">
        <v>136</v>
      </c>
      <c r="H155" s="177">
        <v>9</v>
      </c>
      <c r="I155" s="178"/>
      <c r="J155" s="179">
        <f>ROUND(I155*H155,2)</f>
        <v>0</v>
      </c>
      <c r="K155" s="175" t="s">
        <v>125</v>
      </c>
      <c r="L155" s="39"/>
      <c r="M155" s="180" t="s">
        <v>19</v>
      </c>
      <c r="N155" s="181" t="s">
        <v>42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126</v>
      </c>
      <c r="AT155" s="184" t="s">
        <v>121</v>
      </c>
      <c r="AU155" s="184" t="s">
        <v>82</v>
      </c>
      <c r="AY155" s="17" t="s">
        <v>119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79</v>
      </c>
      <c r="BK155" s="185">
        <f>ROUND(I155*H155,2)</f>
        <v>0</v>
      </c>
      <c r="BL155" s="17" t="s">
        <v>126</v>
      </c>
      <c r="BM155" s="184" t="s">
        <v>648</v>
      </c>
    </row>
    <row r="156" spans="1:65" s="2" customFormat="1" ht="19.5">
      <c r="A156" s="34"/>
      <c r="B156" s="35"/>
      <c r="C156" s="36"/>
      <c r="D156" s="186" t="s">
        <v>128</v>
      </c>
      <c r="E156" s="36"/>
      <c r="F156" s="187" t="s">
        <v>215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128</v>
      </c>
      <c r="AU156" s="17" t="s">
        <v>82</v>
      </c>
    </row>
    <row r="157" spans="1:65" s="2" customFormat="1" ht="11.25">
      <c r="A157" s="34"/>
      <c r="B157" s="35"/>
      <c r="C157" s="36"/>
      <c r="D157" s="191" t="s">
        <v>130</v>
      </c>
      <c r="E157" s="36"/>
      <c r="F157" s="192" t="s">
        <v>216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130</v>
      </c>
      <c r="AU157" s="17" t="s">
        <v>82</v>
      </c>
    </row>
    <row r="158" spans="1:65" s="2" customFormat="1" ht="16.5" customHeight="1">
      <c r="A158" s="34"/>
      <c r="B158" s="35"/>
      <c r="C158" s="173" t="s">
        <v>252</v>
      </c>
      <c r="D158" s="173" t="s">
        <v>121</v>
      </c>
      <c r="E158" s="174" t="s">
        <v>218</v>
      </c>
      <c r="F158" s="175" t="s">
        <v>219</v>
      </c>
      <c r="G158" s="176" t="s">
        <v>136</v>
      </c>
      <c r="H158" s="177">
        <v>5</v>
      </c>
      <c r="I158" s="178"/>
      <c r="J158" s="179">
        <f>ROUND(I158*H158,2)</f>
        <v>0</v>
      </c>
      <c r="K158" s="175" t="s">
        <v>125</v>
      </c>
      <c r="L158" s="39"/>
      <c r="M158" s="180" t="s">
        <v>19</v>
      </c>
      <c r="N158" s="181" t="s">
        <v>42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126</v>
      </c>
      <c r="AT158" s="184" t="s">
        <v>121</v>
      </c>
      <c r="AU158" s="184" t="s">
        <v>82</v>
      </c>
      <c r="AY158" s="17" t="s">
        <v>119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79</v>
      </c>
      <c r="BK158" s="185">
        <f>ROUND(I158*H158,2)</f>
        <v>0</v>
      </c>
      <c r="BL158" s="17" t="s">
        <v>126</v>
      </c>
      <c r="BM158" s="184" t="s">
        <v>649</v>
      </c>
    </row>
    <row r="159" spans="1:65" s="2" customFormat="1" ht="19.5">
      <c r="A159" s="34"/>
      <c r="B159" s="35"/>
      <c r="C159" s="36"/>
      <c r="D159" s="186" t="s">
        <v>128</v>
      </c>
      <c r="E159" s="36"/>
      <c r="F159" s="187" t="s">
        <v>221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128</v>
      </c>
      <c r="AU159" s="17" t="s">
        <v>82</v>
      </c>
    </row>
    <row r="160" spans="1:65" s="2" customFormat="1" ht="11.25">
      <c r="A160" s="34"/>
      <c r="B160" s="35"/>
      <c r="C160" s="36"/>
      <c r="D160" s="191" t="s">
        <v>130</v>
      </c>
      <c r="E160" s="36"/>
      <c r="F160" s="192" t="s">
        <v>222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130</v>
      </c>
      <c r="AU160" s="17" t="s">
        <v>82</v>
      </c>
    </row>
    <row r="161" spans="1:65" s="2" customFormat="1" ht="16.5" customHeight="1">
      <c r="A161" s="34"/>
      <c r="B161" s="35"/>
      <c r="C161" s="173" t="s">
        <v>259</v>
      </c>
      <c r="D161" s="173" t="s">
        <v>121</v>
      </c>
      <c r="E161" s="174" t="s">
        <v>650</v>
      </c>
      <c r="F161" s="175" t="s">
        <v>651</v>
      </c>
      <c r="G161" s="176" t="s">
        <v>136</v>
      </c>
      <c r="H161" s="177">
        <v>1</v>
      </c>
      <c r="I161" s="178"/>
      <c r="J161" s="179">
        <f>ROUND(I161*H161,2)</f>
        <v>0</v>
      </c>
      <c r="K161" s="175" t="s">
        <v>125</v>
      </c>
      <c r="L161" s="39"/>
      <c r="M161" s="180" t="s">
        <v>19</v>
      </c>
      <c r="N161" s="181" t="s">
        <v>42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126</v>
      </c>
      <c r="AT161" s="184" t="s">
        <v>121</v>
      </c>
      <c r="AU161" s="184" t="s">
        <v>82</v>
      </c>
      <c r="AY161" s="17" t="s">
        <v>119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79</v>
      </c>
      <c r="BK161" s="185">
        <f>ROUND(I161*H161,2)</f>
        <v>0</v>
      </c>
      <c r="BL161" s="17" t="s">
        <v>126</v>
      </c>
      <c r="BM161" s="184" t="s">
        <v>652</v>
      </c>
    </row>
    <row r="162" spans="1:65" s="2" customFormat="1" ht="19.5">
      <c r="A162" s="34"/>
      <c r="B162" s="35"/>
      <c r="C162" s="36"/>
      <c r="D162" s="186" t="s">
        <v>128</v>
      </c>
      <c r="E162" s="36"/>
      <c r="F162" s="187" t="s">
        <v>653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128</v>
      </c>
      <c r="AU162" s="17" t="s">
        <v>82</v>
      </c>
    </row>
    <row r="163" spans="1:65" s="2" customFormat="1" ht="11.25">
      <c r="A163" s="34"/>
      <c r="B163" s="35"/>
      <c r="C163" s="36"/>
      <c r="D163" s="191" t="s">
        <v>130</v>
      </c>
      <c r="E163" s="36"/>
      <c r="F163" s="192" t="s">
        <v>654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130</v>
      </c>
      <c r="AU163" s="17" t="s">
        <v>82</v>
      </c>
    </row>
    <row r="164" spans="1:65" s="2" customFormat="1" ht="16.5" customHeight="1">
      <c r="A164" s="34"/>
      <c r="B164" s="35"/>
      <c r="C164" s="173" t="s">
        <v>7</v>
      </c>
      <c r="D164" s="173" t="s">
        <v>121</v>
      </c>
      <c r="E164" s="174" t="s">
        <v>231</v>
      </c>
      <c r="F164" s="175" t="s">
        <v>232</v>
      </c>
      <c r="G164" s="176" t="s">
        <v>136</v>
      </c>
      <c r="H164" s="177">
        <v>126</v>
      </c>
      <c r="I164" s="178"/>
      <c r="J164" s="179">
        <f>ROUND(I164*H164,2)</f>
        <v>0</v>
      </c>
      <c r="K164" s="175" t="s">
        <v>125</v>
      </c>
      <c r="L164" s="39"/>
      <c r="M164" s="180" t="s">
        <v>19</v>
      </c>
      <c r="N164" s="181" t="s">
        <v>42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126</v>
      </c>
      <c r="AT164" s="184" t="s">
        <v>121</v>
      </c>
      <c r="AU164" s="184" t="s">
        <v>82</v>
      </c>
      <c r="AY164" s="17" t="s">
        <v>119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79</v>
      </c>
      <c r="BK164" s="185">
        <f>ROUND(I164*H164,2)</f>
        <v>0</v>
      </c>
      <c r="BL164" s="17" t="s">
        <v>126</v>
      </c>
      <c r="BM164" s="184" t="s">
        <v>655</v>
      </c>
    </row>
    <row r="165" spans="1:65" s="2" customFormat="1" ht="19.5">
      <c r="A165" s="34"/>
      <c r="B165" s="35"/>
      <c r="C165" s="36"/>
      <c r="D165" s="186" t="s">
        <v>128</v>
      </c>
      <c r="E165" s="36"/>
      <c r="F165" s="187" t="s">
        <v>234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128</v>
      </c>
      <c r="AU165" s="17" t="s">
        <v>82</v>
      </c>
    </row>
    <row r="166" spans="1:65" s="2" customFormat="1" ht="11.25">
      <c r="A166" s="34"/>
      <c r="B166" s="35"/>
      <c r="C166" s="36"/>
      <c r="D166" s="191" t="s">
        <v>130</v>
      </c>
      <c r="E166" s="36"/>
      <c r="F166" s="192" t="s">
        <v>235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130</v>
      </c>
      <c r="AU166" s="17" t="s">
        <v>82</v>
      </c>
    </row>
    <row r="167" spans="1:65" s="13" customFormat="1" ht="11.25">
      <c r="B167" s="193"/>
      <c r="C167" s="194"/>
      <c r="D167" s="186" t="s">
        <v>132</v>
      </c>
      <c r="E167" s="195" t="s">
        <v>19</v>
      </c>
      <c r="F167" s="196" t="s">
        <v>656</v>
      </c>
      <c r="G167" s="194"/>
      <c r="H167" s="197">
        <v>126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132</v>
      </c>
      <c r="AU167" s="203" t="s">
        <v>82</v>
      </c>
      <c r="AV167" s="13" t="s">
        <v>82</v>
      </c>
      <c r="AW167" s="13" t="s">
        <v>33</v>
      </c>
      <c r="AX167" s="13" t="s">
        <v>79</v>
      </c>
      <c r="AY167" s="203" t="s">
        <v>119</v>
      </c>
    </row>
    <row r="168" spans="1:65" s="2" customFormat="1" ht="16.5" customHeight="1">
      <c r="A168" s="34"/>
      <c r="B168" s="35"/>
      <c r="C168" s="173" t="s">
        <v>274</v>
      </c>
      <c r="D168" s="173" t="s">
        <v>121</v>
      </c>
      <c r="E168" s="174" t="s">
        <v>238</v>
      </c>
      <c r="F168" s="175" t="s">
        <v>239</v>
      </c>
      <c r="G168" s="176" t="s">
        <v>136</v>
      </c>
      <c r="H168" s="177">
        <v>70</v>
      </c>
      <c r="I168" s="178"/>
      <c r="J168" s="179">
        <f>ROUND(I168*H168,2)</f>
        <v>0</v>
      </c>
      <c r="K168" s="175" t="s">
        <v>125</v>
      </c>
      <c r="L168" s="39"/>
      <c r="M168" s="180" t="s">
        <v>19</v>
      </c>
      <c r="N168" s="181" t="s">
        <v>42</v>
      </c>
      <c r="O168" s="64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126</v>
      </c>
      <c r="AT168" s="184" t="s">
        <v>121</v>
      </c>
      <c r="AU168" s="184" t="s">
        <v>82</v>
      </c>
      <c r="AY168" s="17" t="s">
        <v>119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79</v>
      </c>
      <c r="BK168" s="185">
        <f>ROUND(I168*H168,2)</f>
        <v>0</v>
      </c>
      <c r="BL168" s="17" t="s">
        <v>126</v>
      </c>
      <c r="BM168" s="184" t="s">
        <v>657</v>
      </c>
    </row>
    <row r="169" spans="1:65" s="2" customFormat="1" ht="19.5">
      <c r="A169" s="34"/>
      <c r="B169" s="35"/>
      <c r="C169" s="36"/>
      <c r="D169" s="186" t="s">
        <v>128</v>
      </c>
      <c r="E169" s="36"/>
      <c r="F169" s="187" t="s">
        <v>241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128</v>
      </c>
      <c r="AU169" s="17" t="s">
        <v>82</v>
      </c>
    </row>
    <row r="170" spans="1:65" s="2" customFormat="1" ht="11.25">
      <c r="A170" s="34"/>
      <c r="B170" s="35"/>
      <c r="C170" s="36"/>
      <c r="D170" s="191" t="s">
        <v>130</v>
      </c>
      <c r="E170" s="36"/>
      <c r="F170" s="192" t="s">
        <v>242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130</v>
      </c>
      <c r="AU170" s="17" t="s">
        <v>82</v>
      </c>
    </row>
    <row r="171" spans="1:65" s="13" customFormat="1" ht="11.25">
      <c r="B171" s="193"/>
      <c r="C171" s="194"/>
      <c r="D171" s="186" t="s">
        <v>132</v>
      </c>
      <c r="E171" s="195" t="s">
        <v>19</v>
      </c>
      <c r="F171" s="196" t="s">
        <v>658</v>
      </c>
      <c r="G171" s="194"/>
      <c r="H171" s="197">
        <v>70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132</v>
      </c>
      <c r="AU171" s="203" t="s">
        <v>82</v>
      </c>
      <c r="AV171" s="13" t="s">
        <v>82</v>
      </c>
      <c r="AW171" s="13" t="s">
        <v>33</v>
      </c>
      <c r="AX171" s="13" t="s">
        <v>79</v>
      </c>
      <c r="AY171" s="203" t="s">
        <v>119</v>
      </c>
    </row>
    <row r="172" spans="1:65" s="2" customFormat="1" ht="16.5" customHeight="1">
      <c r="A172" s="34"/>
      <c r="B172" s="35"/>
      <c r="C172" s="173" t="s">
        <v>279</v>
      </c>
      <c r="D172" s="173" t="s">
        <v>121</v>
      </c>
      <c r="E172" s="174" t="s">
        <v>659</v>
      </c>
      <c r="F172" s="175" t="s">
        <v>660</v>
      </c>
      <c r="G172" s="176" t="s">
        <v>136</v>
      </c>
      <c r="H172" s="177">
        <v>14</v>
      </c>
      <c r="I172" s="178"/>
      <c r="J172" s="179">
        <f>ROUND(I172*H172,2)</f>
        <v>0</v>
      </c>
      <c r="K172" s="175" t="s">
        <v>125</v>
      </c>
      <c r="L172" s="39"/>
      <c r="M172" s="180" t="s">
        <v>19</v>
      </c>
      <c r="N172" s="181" t="s">
        <v>42</v>
      </c>
      <c r="O172" s="64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126</v>
      </c>
      <c r="AT172" s="184" t="s">
        <v>121</v>
      </c>
      <c r="AU172" s="184" t="s">
        <v>82</v>
      </c>
      <c r="AY172" s="17" t="s">
        <v>119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79</v>
      </c>
      <c r="BK172" s="185">
        <f>ROUND(I172*H172,2)</f>
        <v>0</v>
      </c>
      <c r="BL172" s="17" t="s">
        <v>126</v>
      </c>
      <c r="BM172" s="184" t="s">
        <v>661</v>
      </c>
    </row>
    <row r="173" spans="1:65" s="2" customFormat="1" ht="19.5">
      <c r="A173" s="34"/>
      <c r="B173" s="35"/>
      <c r="C173" s="36"/>
      <c r="D173" s="186" t="s">
        <v>128</v>
      </c>
      <c r="E173" s="36"/>
      <c r="F173" s="187" t="s">
        <v>662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128</v>
      </c>
      <c r="AU173" s="17" t="s">
        <v>82</v>
      </c>
    </row>
    <row r="174" spans="1:65" s="2" customFormat="1" ht="11.25">
      <c r="A174" s="34"/>
      <c r="B174" s="35"/>
      <c r="C174" s="36"/>
      <c r="D174" s="191" t="s">
        <v>130</v>
      </c>
      <c r="E174" s="36"/>
      <c r="F174" s="192" t="s">
        <v>663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130</v>
      </c>
      <c r="AU174" s="17" t="s">
        <v>82</v>
      </c>
    </row>
    <row r="175" spans="1:65" s="13" customFormat="1" ht="11.25">
      <c r="B175" s="193"/>
      <c r="C175" s="194"/>
      <c r="D175" s="186" t="s">
        <v>132</v>
      </c>
      <c r="E175" s="195" t="s">
        <v>19</v>
      </c>
      <c r="F175" s="196" t="s">
        <v>664</v>
      </c>
      <c r="G175" s="194"/>
      <c r="H175" s="197">
        <v>14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132</v>
      </c>
      <c r="AU175" s="203" t="s">
        <v>82</v>
      </c>
      <c r="AV175" s="13" t="s">
        <v>82</v>
      </c>
      <c r="AW175" s="13" t="s">
        <v>33</v>
      </c>
      <c r="AX175" s="13" t="s">
        <v>79</v>
      </c>
      <c r="AY175" s="203" t="s">
        <v>119</v>
      </c>
    </row>
    <row r="176" spans="1:65" s="2" customFormat="1" ht="21.75" customHeight="1">
      <c r="A176" s="34"/>
      <c r="B176" s="35"/>
      <c r="C176" s="173" t="s">
        <v>286</v>
      </c>
      <c r="D176" s="173" t="s">
        <v>121</v>
      </c>
      <c r="E176" s="174" t="s">
        <v>245</v>
      </c>
      <c r="F176" s="175" t="s">
        <v>246</v>
      </c>
      <c r="G176" s="176" t="s">
        <v>186</v>
      </c>
      <c r="H176" s="177">
        <v>79.8</v>
      </c>
      <c r="I176" s="178"/>
      <c r="J176" s="179">
        <f>ROUND(I176*H176,2)</f>
        <v>0</v>
      </c>
      <c r="K176" s="175" t="s">
        <v>125</v>
      </c>
      <c r="L176" s="39"/>
      <c r="M176" s="180" t="s">
        <v>19</v>
      </c>
      <c r="N176" s="181" t="s">
        <v>42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126</v>
      </c>
      <c r="AT176" s="184" t="s">
        <v>121</v>
      </c>
      <c r="AU176" s="184" t="s">
        <v>82</v>
      </c>
      <c r="AY176" s="17" t="s">
        <v>119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79</v>
      </c>
      <c r="BK176" s="185">
        <f>ROUND(I176*H176,2)</f>
        <v>0</v>
      </c>
      <c r="BL176" s="17" t="s">
        <v>126</v>
      </c>
      <c r="BM176" s="184" t="s">
        <v>665</v>
      </c>
    </row>
    <row r="177" spans="1:65" s="2" customFormat="1" ht="19.5">
      <c r="A177" s="34"/>
      <c r="B177" s="35"/>
      <c r="C177" s="36"/>
      <c r="D177" s="186" t="s">
        <v>128</v>
      </c>
      <c r="E177" s="36"/>
      <c r="F177" s="187" t="s">
        <v>248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128</v>
      </c>
      <c r="AU177" s="17" t="s">
        <v>82</v>
      </c>
    </row>
    <row r="178" spans="1:65" s="2" customFormat="1" ht="11.25">
      <c r="A178" s="34"/>
      <c r="B178" s="35"/>
      <c r="C178" s="36"/>
      <c r="D178" s="191" t="s">
        <v>130</v>
      </c>
      <c r="E178" s="36"/>
      <c r="F178" s="192" t="s">
        <v>249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130</v>
      </c>
      <c r="AU178" s="17" t="s">
        <v>82</v>
      </c>
    </row>
    <row r="179" spans="1:65" s="13" customFormat="1" ht="11.25">
      <c r="B179" s="193"/>
      <c r="C179" s="194"/>
      <c r="D179" s="186" t="s">
        <v>132</v>
      </c>
      <c r="E179" s="195" t="s">
        <v>19</v>
      </c>
      <c r="F179" s="196" t="s">
        <v>666</v>
      </c>
      <c r="G179" s="194"/>
      <c r="H179" s="197">
        <v>79.8</v>
      </c>
      <c r="I179" s="198"/>
      <c r="J179" s="194"/>
      <c r="K179" s="194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132</v>
      </c>
      <c r="AU179" s="203" t="s">
        <v>82</v>
      </c>
      <c r="AV179" s="13" t="s">
        <v>82</v>
      </c>
      <c r="AW179" s="13" t="s">
        <v>33</v>
      </c>
      <c r="AX179" s="13" t="s">
        <v>79</v>
      </c>
      <c r="AY179" s="203" t="s">
        <v>119</v>
      </c>
    </row>
    <row r="180" spans="1:65" s="2" customFormat="1" ht="24.2" customHeight="1">
      <c r="A180" s="34"/>
      <c r="B180" s="35"/>
      <c r="C180" s="173" t="s">
        <v>293</v>
      </c>
      <c r="D180" s="173" t="s">
        <v>121</v>
      </c>
      <c r="E180" s="174" t="s">
        <v>253</v>
      </c>
      <c r="F180" s="175" t="s">
        <v>254</v>
      </c>
      <c r="G180" s="176" t="s">
        <v>186</v>
      </c>
      <c r="H180" s="177">
        <v>399</v>
      </c>
      <c r="I180" s="178"/>
      <c r="J180" s="179">
        <f>ROUND(I180*H180,2)</f>
        <v>0</v>
      </c>
      <c r="K180" s="175" t="s">
        <v>125</v>
      </c>
      <c r="L180" s="39"/>
      <c r="M180" s="180" t="s">
        <v>19</v>
      </c>
      <c r="N180" s="181" t="s">
        <v>42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126</v>
      </c>
      <c r="AT180" s="184" t="s">
        <v>121</v>
      </c>
      <c r="AU180" s="184" t="s">
        <v>82</v>
      </c>
      <c r="AY180" s="17" t="s">
        <v>119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79</v>
      </c>
      <c r="BK180" s="185">
        <f>ROUND(I180*H180,2)</f>
        <v>0</v>
      </c>
      <c r="BL180" s="17" t="s">
        <v>126</v>
      </c>
      <c r="BM180" s="184" t="s">
        <v>667</v>
      </c>
    </row>
    <row r="181" spans="1:65" s="2" customFormat="1" ht="19.5">
      <c r="A181" s="34"/>
      <c r="B181" s="35"/>
      <c r="C181" s="36"/>
      <c r="D181" s="186" t="s">
        <v>128</v>
      </c>
      <c r="E181" s="36"/>
      <c r="F181" s="187" t="s">
        <v>256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128</v>
      </c>
      <c r="AU181" s="17" t="s">
        <v>82</v>
      </c>
    </row>
    <row r="182" spans="1:65" s="2" customFormat="1" ht="11.25">
      <c r="A182" s="34"/>
      <c r="B182" s="35"/>
      <c r="C182" s="36"/>
      <c r="D182" s="191" t="s">
        <v>130</v>
      </c>
      <c r="E182" s="36"/>
      <c r="F182" s="192" t="s">
        <v>257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130</v>
      </c>
      <c r="AU182" s="17" t="s">
        <v>82</v>
      </c>
    </row>
    <row r="183" spans="1:65" s="13" customFormat="1" ht="11.25">
      <c r="B183" s="193"/>
      <c r="C183" s="194"/>
      <c r="D183" s="186" t="s">
        <v>132</v>
      </c>
      <c r="E183" s="195" t="s">
        <v>19</v>
      </c>
      <c r="F183" s="196" t="s">
        <v>668</v>
      </c>
      <c r="G183" s="194"/>
      <c r="H183" s="197">
        <v>399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132</v>
      </c>
      <c r="AU183" s="203" t="s">
        <v>82</v>
      </c>
      <c r="AV183" s="13" t="s">
        <v>82</v>
      </c>
      <c r="AW183" s="13" t="s">
        <v>33</v>
      </c>
      <c r="AX183" s="13" t="s">
        <v>79</v>
      </c>
      <c r="AY183" s="203" t="s">
        <v>119</v>
      </c>
    </row>
    <row r="184" spans="1:65" s="2" customFormat="1" ht="16.5" customHeight="1">
      <c r="A184" s="34"/>
      <c r="B184" s="35"/>
      <c r="C184" s="173" t="s">
        <v>299</v>
      </c>
      <c r="D184" s="173" t="s">
        <v>121</v>
      </c>
      <c r="E184" s="174" t="s">
        <v>669</v>
      </c>
      <c r="F184" s="175" t="s">
        <v>670</v>
      </c>
      <c r="G184" s="176" t="s">
        <v>186</v>
      </c>
      <c r="H184" s="177">
        <v>79.8</v>
      </c>
      <c r="I184" s="178"/>
      <c r="J184" s="179">
        <f>ROUND(I184*H184,2)</f>
        <v>0</v>
      </c>
      <c r="K184" s="175" t="s">
        <v>125</v>
      </c>
      <c r="L184" s="39"/>
      <c r="M184" s="180" t="s">
        <v>19</v>
      </c>
      <c r="N184" s="181" t="s">
        <v>42</v>
      </c>
      <c r="O184" s="64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126</v>
      </c>
      <c r="AT184" s="184" t="s">
        <v>121</v>
      </c>
      <c r="AU184" s="184" t="s">
        <v>82</v>
      </c>
      <c r="AY184" s="17" t="s">
        <v>119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79</v>
      </c>
      <c r="BK184" s="185">
        <f>ROUND(I184*H184,2)</f>
        <v>0</v>
      </c>
      <c r="BL184" s="17" t="s">
        <v>126</v>
      </c>
      <c r="BM184" s="184" t="s">
        <v>671</v>
      </c>
    </row>
    <row r="185" spans="1:65" s="2" customFormat="1" ht="19.5">
      <c r="A185" s="34"/>
      <c r="B185" s="35"/>
      <c r="C185" s="36"/>
      <c r="D185" s="186" t="s">
        <v>128</v>
      </c>
      <c r="E185" s="36"/>
      <c r="F185" s="187" t="s">
        <v>672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128</v>
      </c>
      <c r="AU185" s="17" t="s">
        <v>82</v>
      </c>
    </row>
    <row r="186" spans="1:65" s="2" customFormat="1" ht="11.25">
      <c r="A186" s="34"/>
      <c r="B186" s="35"/>
      <c r="C186" s="36"/>
      <c r="D186" s="191" t="s">
        <v>130</v>
      </c>
      <c r="E186" s="36"/>
      <c r="F186" s="192" t="s">
        <v>673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130</v>
      </c>
      <c r="AU186" s="17" t="s">
        <v>82</v>
      </c>
    </row>
    <row r="187" spans="1:65" s="13" customFormat="1" ht="11.25">
      <c r="B187" s="193"/>
      <c r="C187" s="194"/>
      <c r="D187" s="186" t="s">
        <v>132</v>
      </c>
      <c r="E187" s="195" t="s">
        <v>19</v>
      </c>
      <c r="F187" s="196" t="s">
        <v>666</v>
      </c>
      <c r="G187" s="194"/>
      <c r="H187" s="197">
        <v>79.8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132</v>
      </c>
      <c r="AU187" s="203" t="s">
        <v>82</v>
      </c>
      <c r="AV187" s="13" t="s">
        <v>82</v>
      </c>
      <c r="AW187" s="13" t="s">
        <v>33</v>
      </c>
      <c r="AX187" s="13" t="s">
        <v>79</v>
      </c>
      <c r="AY187" s="203" t="s">
        <v>119</v>
      </c>
    </row>
    <row r="188" spans="1:65" s="2" customFormat="1" ht="16.5" customHeight="1">
      <c r="A188" s="34"/>
      <c r="B188" s="35"/>
      <c r="C188" s="173" t="s">
        <v>307</v>
      </c>
      <c r="D188" s="173" t="s">
        <v>121</v>
      </c>
      <c r="E188" s="174" t="s">
        <v>674</v>
      </c>
      <c r="F188" s="175" t="s">
        <v>675</v>
      </c>
      <c r="G188" s="176" t="s">
        <v>186</v>
      </c>
      <c r="H188" s="177">
        <v>12.914999999999999</v>
      </c>
      <c r="I188" s="178"/>
      <c r="J188" s="179">
        <f>ROUND(I188*H188,2)</f>
        <v>0</v>
      </c>
      <c r="K188" s="175" t="s">
        <v>125</v>
      </c>
      <c r="L188" s="39"/>
      <c r="M188" s="180" t="s">
        <v>19</v>
      </c>
      <c r="N188" s="181" t="s">
        <v>42</v>
      </c>
      <c r="O188" s="64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126</v>
      </c>
      <c r="AT188" s="184" t="s">
        <v>121</v>
      </c>
      <c r="AU188" s="184" t="s">
        <v>82</v>
      </c>
      <c r="AY188" s="17" t="s">
        <v>119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79</v>
      </c>
      <c r="BK188" s="185">
        <f>ROUND(I188*H188,2)</f>
        <v>0</v>
      </c>
      <c r="BL188" s="17" t="s">
        <v>126</v>
      </c>
      <c r="BM188" s="184" t="s">
        <v>676</v>
      </c>
    </row>
    <row r="189" spans="1:65" s="2" customFormat="1" ht="19.5">
      <c r="A189" s="34"/>
      <c r="B189" s="35"/>
      <c r="C189" s="36"/>
      <c r="D189" s="186" t="s">
        <v>128</v>
      </c>
      <c r="E189" s="36"/>
      <c r="F189" s="187" t="s">
        <v>677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128</v>
      </c>
      <c r="AU189" s="17" t="s">
        <v>82</v>
      </c>
    </row>
    <row r="190" spans="1:65" s="2" customFormat="1" ht="11.25">
      <c r="A190" s="34"/>
      <c r="B190" s="35"/>
      <c r="C190" s="36"/>
      <c r="D190" s="191" t="s">
        <v>130</v>
      </c>
      <c r="E190" s="36"/>
      <c r="F190" s="192" t="s">
        <v>678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130</v>
      </c>
      <c r="AU190" s="17" t="s">
        <v>82</v>
      </c>
    </row>
    <row r="191" spans="1:65" s="13" customFormat="1" ht="11.25">
      <c r="B191" s="193"/>
      <c r="C191" s="194"/>
      <c r="D191" s="186" t="s">
        <v>132</v>
      </c>
      <c r="E191" s="195" t="s">
        <v>19</v>
      </c>
      <c r="F191" s="196" t="s">
        <v>679</v>
      </c>
      <c r="G191" s="194"/>
      <c r="H191" s="197">
        <v>12.914999999999999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132</v>
      </c>
      <c r="AU191" s="203" t="s">
        <v>82</v>
      </c>
      <c r="AV191" s="13" t="s">
        <v>82</v>
      </c>
      <c r="AW191" s="13" t="s">
        <v>33</v>
      </c>
      <c r="AX191" s="13" t="s">
        <v>79</v>
      </c>
      <c r="AY191" s="203" t="s">
        <v>119</v>
      </c>
    </row>
    <row r="192" spans="1:65" s="2" customFormat="1" ht="16.5" customHeight="1">
      <c r="A192" s="34"/>
      <c r="B192" s="35"/>
      <c r="C192" s="173" t="s">
        <v>314</v>
      </c>
      <c r="D192" s="173" t="s">
        <v>121</v>
      </c>
      <c r="E192" s="174" t="s">
        <v>267</v>
      </c>
      <c r="F192" s="175" t="s">
        <v>268</v>
      </c>
      <c r="G192" s="176" t="s">
        <v>269</v>
      </c>
      <c r="H192" s="177">
        <v>143.63999999999999</v>
      </c>
      <c r="I192" s="178"/>
      <c r="J192" s="179">
        <f>ROUND(I192*H192,2)</f>
        <v>0</v>
      </c>
      <c r="K192" s="175" t="s">
        <v>125</v>
      </c>
      <c r="L192" s="39"/>
      <c r="M192" s="180" t="s">
        <v>19</v>
      </c>
      <c r="N192" s="181" t="s">
        <v>42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126</v>
      </c>
      <c r="AT192" s="184" t="s">
        <v>121</v>
      </c>
      <c r="AU192" s="184" t="s">
        <v>82</v>
      </c>
      <c r="AY192" s="17" t="s">
        <v>119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79</v>
      </c>
      <c r="BK192" s="185">
        <f>ROUND(I192*H192,2)</f>
        <v>0</v>
      </c>
      <c r="BL192" s="17" t="s">
        <v>126</v>
      </c>
      <c r="BM192" s="184" t="s">
        <v>680</v>
      </c>
    </row>
    <row r="193" spans="1:65" s="2" customFormat="1" ht="11.25">
      <c r="A193" s="34"/>
      <c r="B193" s="35"/>
      <c r="C193" s="36"/>
      <c r="D193" s="186" t="s">
        <v>128</v>
      </c>
      <c r="E193" s="36"/>
      <c r="F193" s="187" t="s">
        <v>271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128</v>
      </c>
      <c r="AU193" s="17" t="s">
        <v>82</v>
      </c>
    </row>
    <row r="194" spans="1:65" s="2" customFormat="1" ht="11.25">
      <c r="A194" s="34"/>
      <c r="B194" s="35"/>
      <c r="C194" s="36"/>
      <c r="D194" s="191" t="s">
        <v>130</v>
      </c>
      <c r="E194" s="36"/>
      <c r="F194" s="192" t="s">
        <v>272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130</v>
      </c>
      <c r="AU194" s="17" t="s">
        <v>82</v>
      </c>
    </row>
    <row r="195" spans="1:65" s="13" customFormat="1" ht="11.25">
      <c r="B195" s="193"/>
      <c r="C195" s="194"/>
      <c r="D195" s="186" t="s">
        <v>132</v>
      </c>
      <c r="E195" s="195" t="s">
        <v>19</v>
      </c>
      <c r="F195" s="196" t="s">
        <v>681</v>
      </c>
      <c r="G195" s="194"/>
      <c r="H195" s="197">
        <v>143.63999999999999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132</v>
      </c>
      <c r="AU195" s="203" t="s">
        <v>82</v>
      </c>
      <c r="AV195" s="13" t="s">
        <v>82</v>
      </c>
      <c r="AW195" s="13" t="s">
        <v>33</v>
      </c>
      <c r="AX195" s="13" t="s">
        <v>79</v>
      </c>
      <c r="AY195" s="203" t="s">
        <v>119</v>
      </c>
    </row>
    <row r="196" spans="1:65" s="2" customFormat="1" ht="16.5" customHeight="1">
      <c r="A196" s="34"/>
      <c r="B196" s="35"/>
      <c r="C196" s="173" t="s">
        <v>320</v>
      </c>
      <c r="D196" s="173" t="s">
        <v>121</v>
      </c>
      <c r="E196" s="174" t="s">
        <v>275</v>
      </c>
      <c r="F196" s="175" t="s">
        <v>276</v>
      </c>
      <c r="G196" s="176" t="s">
        <v>269</v>
      </c>
      <c r="H196" s="177">
        <v>1.25</v>
      </c>
      <c r="I196" s="178"/>
      <c r="J196" s="179">
        <f>ROUND(I196*H196,2)</f>
        <v>0</v>
      </c>
      <c r="K196" s="175" t="s">
        <v>19</v>
      </c>
      <c r="L196" s="39"/>
      <c r="M196" s="180" t="s">
        <v>19</v>
      </c>
      <c r="N196" s="181" t="s">
        <v>42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126</v>
      </c>
      <c r="AT196" s="184" t="s">
        <v>121</v>
      </c>
      <c r="AU196" s="184" t="s">
        <v>82</v>
      </c>
      <c r="AY196" s="17" t="s">
        <v>119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79</v>
      </c>
      <c r="BK196" s="185">
        <f>ROUND(I196*H196,2)</f>
        <v>0</v>
      </c>
      <c r="BL196" s="17" t="s">
        <v>126</v>
      </c>
      <c r="BM196" s="184" t="s">
        <v>682</v>
      </c>
    </row>
    <row r="197" spans="1:65" s="2" customFormat="1" ht="11.25">
      <c r="A197" s="34"/>
      <c r="B197" s="35"/>
      <c r="C197" s="36"/>
      <c r="D197" s="186" t="s">
        <v>128</v>
      </c>
      <c r="E197" s="36"/>
      <c r="F197" s="187" t="s">
        <v>276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128</v>
      </c>
      <c r="AU197" s="17" t="s">
        <v>82</v>
      </c>
    </row>
    <row r="198" spans="1:65" s="13" customFormat="1" ht="11.25">
      <c r="B198" s="193"/>
      <c r="C198" s="194"/>
      <c r="D198" s="186" t="s">
        <v>132</v>
      </c>
      <c r="E198" s="195" t="s">
        <v>19</v>
      </c>
      <c r="F198" s="196" t="s">
        <v>683</v>
      </c>
      <c r="G198" s="194"/>
      <c r="H198" s="197">
        <v>1.25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132</v>
      </c>
      <c r="AU198" s="203" t="s">
        <v>82</v>
      </c>
      <c r="AV198" s="13" t="s">
        <v>82</v>
      </c>
      <c r="AW198" s="13" t="s">
        <v>33</v>
      </c>
      <c r="AX198" s="13" t="s">
        <v>79</v>
      </c>
      <c r="AY198" s="203" t="s">
        <v>119</v>
      </c>
    </row>
    <row r="199" spans="1:65" s="2" customFormat="1" ht="16.5" customHeight="1">
      <c r="A199" s="34"/>
      <c r="B199" s="35"/>
      <c r="C199" s="173" t="s">
        <v>328</v>
      </c>
      <c r="D199" s="173" t="s">
        <v>121</v>
      </c>
      <c r="E199" s="174" t="s">
        <v>280</v>
      </c>
      <c r="F199" s="175" t="s">
        <v>281</v>
      </c>
      <c r="G199" s="176" t="s">
        <v>186</v>
      </c>
      <c r="H199" s="177">
        <v>79.8</v>
      </c>
      <c r="I199" s="178"/>
      <c r="J199" s="179">
        <f>ROUND(I199*H199,2)</f>
        <v>0</v>
      </c>
      <c r="K199" s="175" t="s">
        <v>125</v>
      </c>
      <c r="L199" s="39"/>
      <c r="M199" s="180" t="s">
        <v>19</v>
      </c>
      <c r="N199" s="181" t="s">
        <v>42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126</v>
      </c>
      <c r="AT199" s="184" t="s">
        <v>121</v>
      </c>
      <c r="AU199" s="184" t="s">
        <v>82</v>
      </c>
      <c r="AY199" s="17" t="s">
        <v>119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79</v>
      </c>
      <c r="BK199" s="185">
        <f>ROUND(I199*H199,2)</f>
        <v>0</v>
      </c>
      <c r="BL199" s="17" t="s">
        <v>126</v>
      </c>
      <c r="BM199" s="184" t="s">
        <v>684</v>
      </c>
    </row>
    <row r="200" spans="1:65" s="2" customFormat="1" ht="11.25">
      <c r="A200" s="34"/>
      <c r="B200" s="35"/>
      <c r="C200" s="36"/>
      <c r="D200" s="186" t="s">
        <v>128</v>
      </c>
      <c r="E200" s="36"/>
      <c r="F200" s="187" t="s">
        <v>283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128</v>
      </c>
      <c r="AU200" s="17" t="s">
        <v>82</v>
      </c>
    </row>
    <row r="201" spans="1:65" s="2" customFormat="1" ht="11.25">
      <c r="A201" s="34"/>
      <c r="B201" s="35"/>
      <c r="C201" s="36"/>
      <c r="D201" s="191" t="s">
        <v>130</v>
      </c>
      <c r="E201" s="36"/>
      <c r="F201" s="192" t="s">
        <v>284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130</v>
      </c>
      <c r="AU201" s="17" t="s">
        <v>82</v>
      </c>
    </row>
    <row r="202" spans="1:65" s="13" customFormat="1" ht="11.25">
      <c r="B202" s="193"/>
      <c r="C202" s="194"/>
      <c r="D202" s="186" t="s">
        <v>132</v>
      </c>
      <c r="E202" s="195" t="s">
        <v>19</v>
      </c>
      <c r="F202" s="196" t="s">
        <v>685</v>
      </c>
      <c r="G202" s="194"/>
      <c r="H202" s="197">
        <v>79.8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132</v>
      </c>
      <c r="AU202" s="203" t="s">
        <v>82</v>
      </c>
      <c r="AV202" s="13" t="s">
        <v>82</v>
      </c>
      <c r="AW202" s="13" t="s">
        <v>33</v>
      </c>
      <c r="AX202" s="13" t="s">
        <v>79</v>
      </c>
      <c r="AY202" s="203" t="s">
        <v>119</v>
      </c>
    </row>
    <row r="203" spans="1:65" s="2" customFormat="1" ht="16.5" customHeight="1">
      <c r="A203" s="34"/>
      <c r="B203" s="35"/>
      <c r="C203" s="173" t="s">
        <v>335</v>
      </c>
      <c r="D203" s="173" t="s">
        <v>121</v>
      </c>
      <c r="E203" s="174" t="s">
        <v>686</v>
      </c>
      <c r="F203" s="175" t="s">
        <v>687</v>
      </c>
      <c r="G203" s="176" t="s">
        <v>186</v>
      </c>
      <c r="H203" s="177">
        <v>66.069000000000003</v>
      </c>
      <c r="I203" s="178"/>
      <c r="J203" s="179">
        <f>ROUND(I203*H203,2)</f>
        <v>0</v>
      </c>
      <c r="K203" s="175" t="s">
        <v>125</v>
      </c>
      <c r="L203" s="39"/>
      <c r="M203" s="180" t="s">
        <v>19</v>
      </c>
      <c r="N203" s="181" t="s">
        <v>42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126</v>
      </c>
      <c r="AT203" s="184" t="s">
        <v>121</v>
      </c>
      <c r="AU203" s="184" t="s">
        <v>82</v>
      </c>
      <c r="AY203" s="17" t="s">
        <v>119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79</v>
      </c>
      <c r="BK203" s="185">
        <f>ROUND(I203*H203,2)</f>
        <v>0</v>
      </c>
      <c r="BL203" s="17" t="s">
        <v>126</v>
      </c>
      <c r="BM203" s="184" t="s">
        <v>688</v>
      </c>
    </row>
    <row r="204" spans="1:65" s="2" customFormat="1" ht="19.5">
      <c r="A204" s="34"/>
      <c r="B204" s="35"/>
      <c r="C204" s="36"/>
      <c r="D204" s="186" t="s">
        <v>128</v>
      </c>
      <c r="E204" s="36"/>
      <c r="F204" s="187" t="s">
        <v>689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128</v>
      </c>
      <c r="AU204" s="17" t="s">
        <v>82</v>
      </c>
    </row>
    <row r="205" spans="1:65" s="2" customFormat="1" ht="11.25">
      <c r="A205" s="34"/>
      <c r="B205" s="35"/>
      <c r="C205" s="36"/>
      <c r="D205" s="191" t="s">
        <v>130</v>
      </c>
      <c r="E205" s="36"/>
      <c r="F205" s="192" t="s">
        <v>690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130</v>
      </c>
      <c r="AU205" s="17" t="s">
        <v>82</v>
      </c>
    </row>
    <row r="206" spans="1:65" s="2" customFormat="1" ht="19.5">
      <c r="A206" s="34"/>
      <c r="B206" s="35"/>
      <c r="C206" s="36"/>
      <c r="D206" s="186" t="s">
        <v>180</v>
      </c>
      <c r="E206" s="36"/>
      <c r="F206" s="204" t="s">
        <v>691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180</v>
      </c>
      <c r="AU206" s="17" t="s">
        <v>82</v>
      </c>
    </row>
    <row r="207" spans="1:65" s="13" customFormat="1" ht="11.25">
      <c r="B207" s="193"/>
      <c r="C207" s="194"/>
      <c r="D207" s="186" t="s">
        <v>132</v>
      </c>
      <c r="E207" s="195" t="s">
        <v>19</v>
      </c>
      <c r="F207" s="196" t="s">
        <v>692</v>
      </c>
      <c r="G207" s="194"/>
      <c r="H207" s="197">
        <v>38.558999999999997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132</v>
      </c>
      <c r="AU207" s="203" t="s">
        <v>82</v>
      </c>
      <c r="AV207" s="13" t="s">
        <v>82</v>
      </c>
      <c r="AW207" s="13" t="s">
        <v>33</v>
      </c>
      <c r="AX207" s="13" t="s">
        <v>71</v>
      </c>
      <c r="AY207" s="203" t="s">
        <v>119</v>
      </c>
    </row>
    <row r="208" spans="1:65" s="13" customFormat="1" ht="11.25">
      <c r="B208" s="193"/>
      <c r="C208" s="194"/>
      <c r="D208" s="186" t="s">
        <v>132</v>
      </c>
      <c r="E208" s="195" t="s">
        <v>19</v>
      </c>
      <c r="F208" s="196" t="s">
        <v>693</v>
      </c>
      <c r="G208" s="194"/>
      <c r="H208" s="197">
        <v>16.8</v>
      </c>
      <c r="I208" s="198"/>
      <c r="J208" s="194"/>
      <c r="K208" s="194"/>
      <c r="L208" s="199"/>
      <c r="M208" s="200"/>
      <c r="N208" s="201"/>
      <c r="O208" s="201"/>
      <c r="P208" s="201"/>
      <c r="Q208" s="201"/>
      <c r="R208" s="201"/>
      <c r="S208" s="201"/>
      <c r="T208" s="202"/>
      <c r="AT208" s="203" t="s">
        <v>132</v>
      </c>
      <c r="AU208" s="203" t="s">
        <v>82</v>
      </c>
      <c r="AV208" s="13" t="s">
        <v>82</v>
      </c>
      <c r="AW208" s="13" t="s">
        <v>33</v>
      </c>
      <c r="AX208" s="13" t="s">
        <v>71</v>
      </c>
      <c r="AY208" s="203" t="s">
        <v>119</v>
      </c>
    </row>
    <row r="209" spans="1:65" s="13" customFormat="1" ht="11.25">
      <c r="B209" s="193"/>
      <c r="C209" s="194"/>
      <c r="D209" s="186" t="s">
        <v>132</v>
      </c>
      <c r="E209" s="195" t="s">
        <v>19</v>
      </c>
      <c r="F209" s="196" t="s">
        <v>694</v>
      </c>
      <c r="G209" s="194"/>
      <c r="H209" s="197">
        <v>10.71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132</v>
      </c>
      <c r="AU209" s="203" t="s">
        <v>82</v>
      </c>
      <c r="AV209" s="13" t="s">
        <v>82</v>
      </c>
      <c r="AW209" s="13" t="s">
        <v>33</v>
      </c>
      <c r="AX209" s="13" t="s">
        <v>71</v>
      </c>
      <c r="AY209" s="203" t="s">
        <v>119</v>
      </c>
    </row>
    <row r="210" spans="1:65" s="12" customFormat="1" ht="22.9" customHeight="1">
      <c r="B210" s="157"/>
      <c r="C210" s="158"/>
      <c r="D210" s="159" t="s">
        <v>70</v>
      </c>
      <c r="E210" s="171" t="s">
        <v>82</v>
      </c>
      <c r="F210" s="171" t="s">
        <v>355</v>
      </c>
      <c r="G210" s="158"/>
      <c r="H210" s="158"/>
      <c r="I210" s="161"/>
      <c r="J210" s="172">
        <f>BK210</f>
        <v>0</v>
      </c>
      <c r="K210" s="158"/>
      <c r="L210" s="163"/>
      <c r="M210" s="164"/>
      <c r="N210" s="165"/>
      <c r="O210" s="165"/>
      <c r="P210" s="166">
        <f>SUM(P211:P252)</f>
        <v>0</v>
      </c>
      <c r="Q210" s="165"/>
      <c r="R210" s="166">
        <f>SUM(R211:R252)</f>
        <v>78.966924599999984</v>
      </c>
      <c r="S210" s="165"/>
      <c r="T210" s="167">
        <f>SUM(T211:T252)</f>
        <v>0</v>
      </c>
      <c r="AR210" s="168" t="s">
        <v>79</v>
      </c>
      <c r="AT210" s="169" t="s">
        <v>70</v>
      </c>
      <c r="AU210" s="169" t="s">
        <v>79</v>
      </c>
      <c r="AY210" s="168" t="s">
        <v>119</v>
      </c>
      <c r="BK210" s="170">
        <f>SUM(BK211:BK252)</f>
        <v>0</v>
      </c>
    </row>
    <row r="211" spans="1:65" s="2" customFormat="1" ht="16.5" customHeight="1">
      <c r="A211" s="34"/>
      <c r="B211" s="35"/>
      <c r="C211" s="173" t="s">
        <v>342</v>
      </c>
      <c r="D211" s="173" t="s">
        <v>121</v>
      </c>
      <c r="E211" s="174" t="s">
        <v>695</v>
      </c>
      <c r="F211" s="175" t="s">
        <v>696</v>
      </c>
      <c r="G211" s="176" t="s">
        <v>186</v>
      </c>
      <c r="H211" s="177">
        <v>5.9720000000000004</v>
      </c>
      <c r="I211" s="178"/>
      <c r="J211" s="179">
        <f>ROUND(I211*H211,2)</f>
        <v>0</v>
      </c>
      <c r="K211" s="175" t="s">
        <v>125</v>
      </c>
      <c r="L211" s="39"/>
      <c r="M211" s="180" t="s">
        <v>19</v>
      </c>
      <c r="N211" s="181" t="s">
        <v>42</v>
      </c>
      <c r="O211" s="64"/>
      <c r="P211" s="182">
        <f>O211*H211</f>
        <v>0</v>
      </c>
      <c r="Q211" s="182">
        <v>2.5018699999999998</v>
      </c>
      <c r="R211" s="182">
        <f>Q211*H211</f>
        <v>14.94116764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126</v>
      </c>
      <c r="AT211" s="184" t="s">
        <v>121</v>
      </c>
      <c r="AU211" s="184" t="s">
        <v>82</v>
      </c>
      <c r="AY211" s="17" t="s">
        <v>119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79</v>
      </c>
      <c r="BK211" s="185">
        <f>ROUND(I211*H211,2)</f>
        <v>0</v>
      </c>
      <c r="BL211" s="17" t="s">
        <v>126</v>
      </c>
      <c r="BM211" s="184" t="s">
        <v>697</v>
      </c>
    </row>
    <row r="212" spans="1:65" s="2" customFormat="1" ht="11.25">
      <c r="A212" s="34"/>
      <c r="B212" s="35"/>
      <c r="C212" s="36"/>
      <c r="D212" s="186" t="s">
        <v>128</v>
      </c>
      <c r="E212" s="36"/>
      <c r="F212" s="187" t="s">
        <v>698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128</v>
      </c>
      <c r="AU212" s="17" t="s">
        <v>82</v>
      </c>
    </row>
    <row r="213" spans="1:65" s="2" customFormat="1" ht="11.25">
      <c r="A213" s="34"/>
      <c r="B213" s="35"/>
      <c r="C213" s="36"/>
      <c r="D213" s="191" t="s">
        <v>130</v>
      </c>
      <c r="E213" s="36"/>
      <c r="F213" s="192" t="s">
        <v>699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130</v>
      </c>
      <c r="AU213" s="17" t="s">
        <v>82</v>
      </c>
    </row>
    <row r="214" spans="1:65" s="2" customFormat="1" ht="19.5">
      <c r="A214" s="34"/>
      <c r="B214" s="35"/>
      <c r="C214" s="36"/>
      <c r="D214" s="186" t="s">
        <v>180</v>
      </c>
      <c r="E214" s="36"/>
      <c r="F214" s="204" t="s">
        <v>700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180</v>
      </c>
      <c r="AU214" s="17" t="s">
        <v>82</v>
      </c>
    </row>
    <row r="215" spans="1:65" s="13" customFormat="1" ht="11.25">
      <c r="B215" s="193"/>
      <c r="C215" s="194"/>
      <c r="D215" s="186" t="s">
        <v>132</v>
      </c>
      <c r="E215" s="195" t="s">
        <v>19</v>
      </c>
      <c r="F215" s="196" t="s">
        <v>701</v>
      </c>
      <c r="G215" s="194"/>
      <c r="H215" s="197">
        <v>0.33100000000000002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132</v>
      </c>
      <c r="AU215" s="203" t="s">
        <v>82</v>
      </c>
      <c r="AV215" s="13" t="s">
        <v>82</v>
      </c>
      <c r="AW215" s="13" t="s">
        <v>33</v>
      </c>
      <c r="AX215" s="13" t="s">
        <v>71</v>
      </c>
      <c r="AY215" s="203" t="s">
        <v>119</v>
      </c>
    </row>
    <row r="216" spans="1:65" s="13" customFormat="1" ht="11.25">
      <c r="B216" s="193"/>
      <c r="C216" s="194"/>
      <c r="D216" s="186" t="s">
        <v>132</v>
      </c>
      <c r="E216" s="195" t="s">
        <v>19</v>
      </c>
      <c r="F216" s="196" t="s">
        <v>702</v>
      </c>
      <c r="G216" s="194"/>
      <c r="H216" s="197">
        <v>1.647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132</v>
      </c>
      <c r="AU216" s="203" t="s">
        <v>82</v>
      </c>
      <c r="AV216" s="13" t="s">
        <v>82</v>
      </c>
      <c r="AW216" s="13" t="s">
        <v>33</v>
      </c>
      <c r="AX216" s="13" t="s">
        <v>71</v>
      </c>
      <c r="AY216" s="203" t="s">
        <v>119</v>
      </c>
    </row>
    <row r="217" spans="1:65" s="13" customFormat="1" ht="11.25">
      <c r="B217" s="193"/>
      <c r="C217" s="194"/>
      <c r="D217" s="186" t="s">
        <v>132</v>
      </c>
      <c r="E217" s="195" t="s">
        <v>19</v>
      </c>
      <c r="F217" s="196" t="s">
        <v>703</v>
      </c>
      <c r="G217" s="194"/>
      <c r="H217" s="197">
        <v>3.9940000000000002</v>
      </c>
      <c r="I217" s="198"/>
      <c r="J217" s="194"/>
      <c r="K217" s="194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132</v>
      </c>
      <c r="AU217" s="203" t="s">
        <v>82</v>
      </c>
      <c r="AV217" s="13" t="s">
        <v>82</v>
      </c>
      <c r="AW217" s="13" t="s">
        <v>33</v>
      </c>
      <c r="AX217" s="13" t="s">
        <v>71</v>
      </c>
      <c r="AY217" s="203" t="s">
        <v>119</v>
      </c>
    </row>
    <row r="218" spans="1:65" s="2" customFormat="1" ht="16.5" customHeight="1">
      <c r="A218" s="34"/>
      <c r="B218" s="35"/>
      <c r="C218" s="173" t="s">
        <v>348</v>
      </c>
      <c r="D218" s="173" t="s">
        <v>121</v>
      </c>
      <c r="E218" s="174" t="s">
        <v>704</v>
      </c>
      <c r="F218" s="175" t="s">
        <v>705</v>
      </c>
      <c r="G218" s="176" t="s">
        <v>186</v>
      </c>
      <c r="H218" s="177">
        <v>3.22</v>
      </c>
      <c r="I218" s="178"/>
      <c r="J218" s="179">
        <f>ROUND(I218*H218,2)</f>
        <v>0</v>
      </c>
      <c r="K218" s="175" t="s">
        <v>125</v>
      </c>
      <c r="L218" s="39"/>
      <c r="M218" s="180" t="s">
        <v>19</v>
      </c>
      <c r="N218" s="181" t="s">
        <v>42</v>
      </c>
      <c r="O218" s="64"/>
      <c r="P218" s="182">
        <f>O218*H218</f>
        <v>0</v>
      </c>
      <c r="Q218" s="182">
        <v>2.5018699999999998</v>
      </c>
      <c r="R218" s="182">
        <f>Q218*H218</f>
        <v>8.0560214000000006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126</v>
      </c>
      <c r="AT218" s="184" t="s">
        <v>121</v>
      </c>
      <c r="AU218" s="184" t="s">
        <v>82</v>
      </c>
      <c r="AY218" s="17" t="s">
        <v>119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79</v>
      </c>
      <c r="BK218" s="185">
        <f>ROUND(I218*H218,2)</f>
        <v>0</v>
      </c>
      <c r="BL218" s="17" t="s">
        <v>126</v>
      </c>
      <c r="BM218" s="184" t="s">
        <v>706</v>
      </c>
    </row>
    <row r="219" spans="1:65" s="2" customFormat="1" ht="11.25">
      <c r="A219" s="34"/>
      <c r="B219" s="35"/>
      <c r="C219" s="36"/>
      <c r="D219" s="186" t="s">
        <v>128</v>
      </c>
      <c r="E219" s="36"/>
      <c r="F219" s="187" t="s">
        <v>707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128</v>
      </c>
      <c r="AU219" s="17" t="s">
        <v>82</v>
      </c>
    </row>
    <row r="220" spans="1:65" s="2" customFormat="1" ht="11.25">
      <c r="A220" s="34"/>
      <c r="B220" s="35"/>
      <c r="C220" s="36"/>
      <c r="D220" s="191" t="s">
        <v>130</v>
      </c>
      <c r="E220" s="36"/>
      <c r="F220" s="192" t="s">
        <v>708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130</v>
      </c>
      <c r="AU220" s="17" t="s">
        <v>82</v>
      </c>
    </row>
    <row r="221" spans="1:65" s="13" customFormat="1" ht="11.25">
      <c r="B221" s="193"/>
      <c r="C221" s="194"/>
      <c r="D221" s="186" t="s">
        <v>132</v>
      </c>
      <c r="E221" s="195" t="s">
        <v>19</v>
      </c>
      <c r="F221" s="196" t="s">
        <v>709</v>
      </c>
      <c r="G221" s="194"/>
      <c r="H221" s="197">
        <v>3.22</v>
      </c>
      <c r="I221" s="198"/>
      <c r="J221" s="194"/>
      <c r="K221" s="194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132</v>
      </c>
      <c r="AU221" s="203" t="s">
        <v>82</v>
      </c>
      <c r="AV221" s="13" t="s">
        <v>82</v>
      </c>
      <c r="AW221" s="13" t="s">
        <v>33</v>
      </c>
      <c r="AX221" s="13" t="s">
        <v>79</v>
      </c>
      <c r="AY221" s="203" t="s">
        <v>119</v>
      </c>
    </row>
    <row r="222" spans="1:65" s="2" customFormat="1" ht="16.5" customHeight="1">
      <c r="A222" s="34"/>
      <c r="B222" s="35"/>
      <c r="C222" s="173" t="s">
        <v>356</v>
      </c>
      <c r="D222" s="173" t="s">
        <v>121</v>
      </c>
      <c r="E222" s="174" t="s">
        <v>710</v>
      </c>
      <c r="F222" s="175" t="s">
        <v>711</v>
      </c>
      <c r="G222" s="176" t="s">
        <v>124</v>
      </c>
      <c r="H222" s="177">
        <v>7.9269999999999996</v>
      </c>
      <c r="I222" s="178"/>
      <c r="J222" s="179">
        <f>ROUND(I222*H222,2)</f>
        <v>0</v>
      </c>
      <c r="K222" s="175" t="s">
        <v>125</v>
      </c>
      <c r="L222" s="39"/>
      <c r="M222" s="180" t="s">
        <v>19</v>
      </c>
      <c r="N222" s="181" t="s">
        <v>42</v>
      </c>
      <c r="O222" s="64"/>
      <c r="P222" s="182">
        <f>O222*H222</f>
        <v>0</v>
      </c>
      <c r="Q222" s="182">
        <v>2.9399999999999999E-3</v>
      </c>
      <c r="R222" s="182">
        <f>Q222*H222</f>
        <v>2.3305379999999997E-2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126</v>
      </c>
      <c r="AT222" s="184" t="s">
        <v>121</v>
      </c>
      <c r="AU222" s="184" t="s">
        <v>82</v>
      </c>
      <c r="AY222" s="17" t="s">
        <v>119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79</v>
      </c>
      <c r="BK222" s="185">
        <f>ROUND(I222*H222,2)</f>
        <v>0</v>
      </c>
      <c r="BL222" s="17" t="s">
        <v>126</v>
      </c>
      <c r="BM222" s="184" t="s">
        <v>712</v>
      </c>
    </row>
    <row r="223" spans="1:65" s="2" customFormat="1" ht="11.25">
      <c r="A223" s="34"/>
      <c r="B223" s="35"/>
      <c r="C223" s="36"/>
      <c r="D223" s="186" t="s">
        <v>128</v>
      </c>
      <c r="E223" s="36"/>
      <c r="F223" s="187" t="s">
        <v>713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128</v>
      </c>
      <c r="AU223" s="17" t="s">
        <v>82</v>
      </c>
    </row>
    <row r="224" spans="1:65" s="2" customFormat="1" ht="11.25">
      <c r="A224" s="34"/>
      <c r="B224" s="35"/>
      <c r="C224" s="36"/>
      <c r="D224" s="191" t="s">
        <v>130</v>
      </c>
      <c r="E224" s="36"/>
      <c r="F224" s="192" t="s">
        <v>714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130</v>
      </c>
      <c r="AU224" s="17" t="s">
        <v>82</v>
      </c>
    </row>
    <row r="225" spans="1:65" s="13" customFormat="1" ht="11.25">
      <c r="B225" s="193"/>
      <c r="C225" s="194"/>
      <c r="D225" s="186" t="s">
        <v>132</v>
      </c>
      <c r="E225" s="195" t="s">
        <v>19</v>
      </c>
      <c r="F225" s="196" t="s">
        <v>715</v>
      </c>
      <c r="G225" s="194"/>
      <c r="H225" s="197">
        <v>5.1269999999999998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132</v>
      </c>
      <c r="AU225" s="203" t="s">
        <v>82</v>
      </c>
      <c r="AV225" s="13" t="s">
        <v>82</v>
      </c>
      <c r="AW225" s="13" t="s">
        <v>33</v>
      </c>
      <c r="AX225" s="13" t="s">
        <v>71</v>
      </c>
      <c r="AY225" s="203" t="s">
        <v>119</v>
      </c>
    </row>
    <row r="226" spans="1:65" s="13" customFormat="1" ht="11.25">
      <c r="B226" s="193"/>
      <c r="C226" s="194"/>
      <c r="D226" s="186" t="s">
        <v>132</v>
      </c>
      <c r="E226" s="195" t="s">
        <v>19</v>
      </c>
      <c r="F226" s="196" t="s">
        <v>716</v>
      </c>
      <c r="G226" s="194"/>
      <c r="H226" s="197">
        <v>2.8</v>
      </c>
      <c r="I226" s="198"/>
      <c r="J226" s="194"/>
      <c r="K226" s="194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132</v>
      </c>
      <c r="AU226" s="203" t="s">
        <v>82</v>
      </c>
      <c r="AV226" s="13" t="s">
        <v>82</v>
      </c>
      <c r="AW226" s="13" t="s">
        <v>33</v>
      </c>
      <c r="AX226" s="13" t="s">
        <v>71</v>
      </c>
      <c r="AY226" s="203" t="s">
        <v>119</v>
      </c>
    </row>
    <row r="227" spans="1:65" s="2" customFormat="1" ht="16.5" customHeight="1">
      <c r="A227" s="34"/>
      <c r="B227" s="35"/>
      <c r="C227" s="173" t="s">
        <v>364</v>
      </c>
      <c r="D227" s="173" t="s">
        <v>121</v>
      </c>
      <c r="E227" s="174" t="s">
        <v>717</v>
      </c>
      <c r="F227" s="175" t="s">
        <v>718</v>
      </c>
      <c r="G227" s="176" t="s">
        <v>124</v>
      </c>
      <c r="H227" s="177">
        <v>7.9269999999999996</v>
      </c>
      <c r="I227" s="178"/>
      <c r="J227" s="179">
        <f>ROUND(I227*H227,2)</f>
        <v>0</v>
      </c>
      <c r="K227" s="175" t="s">
        <v>125</v>
      </c>
      <c r="L227" s="39"/>
      <c r="M227" s="180" t="s">
        <v>19</v>
      </c>
      <c r="N227" s="181" t="s">
        <v>42</v>
      </c>
      <c r="O227" s="64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126</v>
      </c>
      <c r="AT227" s="184" t="s">
        <v>121</v>
      </c>
      <c r="AU227" s="184" t="s">
        <v>82</v>
      </c>
      <c r="AY227" s="17" t="s">
        <v>119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79</v>
      </c>
      <c r="BK227" s="185">
        <f>ROUND(I227*H227,2)</f>
        <v>0</v>
      </c>
      <c r="BL227" s="17" t="s">
        <v>126</v>
      </c>
      <c r="BM227" s="184" t="s">
        <v>719</v>
      </c>
    </row>
    <row r="228" spans="1:65" s="2" customFormat="1" ht="11.25">
      <c r="A228" s="34"/>
      <c r="B228" s="35"/>
      <c r="C228" s="36"/>
      <c r="D228" s="186" t="s">
        <v>128</v>
      </c>
      <c r="E228" s="36"/>
      <c r="F228" s="187" t="s">
        <v>720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128</v>
      </c>
      <c r="AU228" s="17" t="s">
        <v>82</v>
      </c>
    </row>
    <row r="229" spans="1:65" s="2" customFormat="1" ht="11.25">
      <c r="A229" s="34"/>
      <c r="B229" s="35"/>
      <c r="C229" s="36"/>
      <c r="D229" s="191" t="s">
        <v>130</v>
      </c>
      <c r="E229" s="36"/>
      <c r="F229" s="192" t="s">
        <v>721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130</v>
      </c>
      <c r="AU229" s="17" t="s">
        <v>82</v>
      </c>
    </row>
    <row r="230" spans="1:65" s="2" customFormat="1" ht="16.5" customHeight="1">
      <c r="A230" s="34"/>
      <c r="B230" s="35"/>
      <c r="C230" s="173" t="s">
        <v>373</v>
      </c>
      <c r="D230" s="173" t="s">
        <v>121</v>
      </c>
      <c r="E230" s="174" t="s">
        <v>722</v>
      </c>
      <c r="F230" s="175" t="s">
        <v>723</v>
      </c>
      <c r="G230" s="176" t="s">
        <v>269</v>
      </c>
      <c r="H230" s="177">
        <v>0.24</v>
      </c>
      <c r="I230" s="178"/>
      <c r="J230" s="179">
        <f>ROUND(I230*H230,2)</f>
        <v>0</v>
      </c>
      <c r="K230" s="175" t="s">
        <v>125</v>
      </c>
      <c r="L230" s="39"/>
      <c r="M230" s="180" t="s">
        <v>19</v>
      </c>
      <c r="N230" s="181" t="s">
        <v>42</v>
      </c>
      <c r="O230" s="64"/>
      <c r="P230" s="182">
        <f>O230*H230</f>
        <v>0</v>
      </c>
      <c r="Q230" s="182">
        <v>1.0597000000000001</v>
      </c>
      <c r="R230" s="182">
        <f>Q230*H230</f>
        <v>0.254328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126</v>
      </c>
      <c r="AT230" s="184" t="s">
        <v>121</v>
      </c>
      <c r="AU230" s="184" t="s">
        <v>82</v>
      </c>
      <c r="AY230" s="17" t="s">
        <v>119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79</v>
      </c>
      <c r="BK230" s="185">
        <f>ROUND(I230*H230,2)</f>
        <v>0</v>
      </c>
      <c r="BL230" s="17" t="s">
        <v>126</v>
      </c>
      <c r="BM230" s="184" t="s">
        <v>724</v>
      </c>
    </row>
    <row r="231" spans="1:65" s="2" customFormat="1" ht="11.25">
      <c r="A231" s="34"/>
      <c r="B231" s="35"/>
      <c r="C231" s="36"/>
      <c r="D231" s="186" t="s">
        <v>128</v>
      </c>
      <c r="E231" s="36"/>
      <c r="F231" s="187" t="s">
        <v>725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128</v>
      </c>
      <c r="AU231" s="17" t="s">
        <v>82</v>
      </c>
    </row>
    <row r="232" spans="1:65" s="2" customFormat="1" ht="11.25">
      <c r="A232" s="34"/>
      <c r="B232" s="35"/>
      <c r="C232" s="36"/>
      <c r="D232" s="191" t="s">
        <v>130</v>
      </c>
      <c r="E232" s="36"/>
      <c r="F232" s="192" t="s">
        <v>726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130</v>
      </c>
      <c r="AU232" s="17" t="s">
        <v>82</v>
      </c>
    </row>
    <row r="233" spans="1:65" s="13" customFormat="1" ht="11.25">
      <c r="B233" s="193"/>
      <c r="C233" s="194"/>
      <c r="D233" s="186" t="s">
        <v>132</v>
      </c>
      <c r="E233" s="195" t="s">
        <v>19</v>
      </c>
      <c r="F233" s="196" t="s">
        <v>727</v>
      </c>
      <c r="G233" s="194"/>
      <c r="H233" s="197">
        <v>0.24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132</v>
      </c>
      <c r="AU233" s="203" t="s">
        <v>82</v>
      </c>
      <c r="AV233" s="13" t="s">
        <v>82</v>
      </c>
      <c r="AW233" s="13" t="s">
        <v>33</v>
      </c>
      <c r="AX233" s="13" t="s">
        <v>79</v>
      </c>
      <c r="AY233" s="203" t="s">
        <v>119</v>
      </c>
    </row>
    <row r="234" spans="1:65" s="2" customFormat="1" ht="16.5" customHeight="1">
      <c r="A234" s="34"/>
      <c r="B234" s="35"/>
      <c r="C234" s="173" t="s">
        <v>381</v>
      </c>
      <c r="D234" s="173" t="s">
        <v>121</v>
      </c>
      <c r="E234" s="174" t="s">
        <v>728</v>
      </c>
      <c r="F234" s="175" t="s">
        <v>729</v>
      </c>
      <c r="G234" s="176" t="s">
        <v>186</v>
      </c>
      <c r="H234" s="177">
        <v>21.706</v>
      </c>
      <c r="I234" s="178"/>
      <c r="J234" s="179">
        <f>ROUND(I234*H234,2)</f>
        <v>0</v>
      </c>
      <c r="K234" s="175" t="s">
        <v>125</v>
      </c>
      <c r="L234" s="39"/>
      <c r="M234" s="180" t="s">
        <v>19</v>
      </c>
      <c r="N234" s="181" t="s">
        <v>42</v>
      </c>
      <c r="O234" s="64"/>
      <c r="P234" s="182">
        <f>O234*H234</f>
        <v>0</v>
      </c>
      <c r="Q234" s="182">
        <v>2.5018699999999998</v>
      </c>
      <c r="R234" s="182">
        <f>Q234*H234</f>
        <v>54.305590219999992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126</v>
      </c>
      <c r="AT234" s="184" t="s">
        <v>121</v>
      </c>
      <c r="AU234" s="184" t="s">
        <v>82</v>
      </c>
      <c r="AY234" s="17" t="s">
        <v>119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79</v>
      </c>
      <c r="BK234" s="185">
        <f>ROUND(I234*H234,2)</f>
        <v>0</v>
      </c>
      <c r="BL234" s="17" t="s">
        <v>126</v>
      </c>
      <c r="BM234" s="184" t="s">
        <v>730</v>
      </c>
    </row>
    <row r="235" spans="1:65" s="2" customFormat="1" ht="11.25">
      <c r="A235" s="34"/>
      <c r="B235" s="35"/>
      <c r="C235" s="36"/>
      <c r="D235" s="186" t="s">
        <v>128</v>
      </c>
      <c r="E235" s="36"/>
      <c r="F235" s="187" t="s">
        <v>731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128</v>
      </c>
      <c r="AU235" s="17" t="s">
        <v>82</v>
      </c>
    </row>
    <row r="236" spans="1:65" s="2" customFormat="1" ht="11.25">
      <c r="A236" s="34"/>
      <c r="B236" s="35"/>
      <c r="C236" s="36"/>
      <c r="D236" s="191" t="s">
        <v>130</v>
      </c>
      <c r="E236" s="36"/>
      <c r="F236" s="192" t="s">
        <v>732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130</v>
      </c>
      <c r="AU236" s="17" t="s">
        <v>82</v>
      </c>
    </row>
    <row r="237" spans="1:65" s="2" customFormat="1" ht="19.5">
      <c r="A237" s="34"/>
      <c r="B237" s="35"/>
      <c r="C237" s="36"/>
      <c r="D237" s="186" t="s">
        <v>180</v>
      </c>
      <c r="E237" s="36"/>
      <c r="F237" s="204" t="s">
        <v>733</v>
      </c>
      <c r="G237" s="36"/>
      <c r="H237" s="36"/>
      <c r="I237" s="188"/>
      <c r="J237" s="36"/>
      <c r="K237" s="36"/>
      <c r="L237" s="39"/>
      <c r="M237" s="189"/>
      <c r="N237" s="190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180</v>
      </c>
      <c r="AU237" s="17" t="s">
        <v>82</v>
      </c>
    </row>
    <row r="238" spans="1:65" s="13" customFormat="1" ht="11.25">
      <c r="B238" s="193"/>
      <c r="C238" s="194"/>
      <c r="D238" s="186" t="s">
        <v>132</v>
      </c>
      <c r="E238" s="195" t="s">
        <v>19</v>
      </c>
      <c r="F238" s="196" t="s">
        <v>734</v>
      </c>
      <c r="G238" s="194"/>
      <c r="H238" s="197">
        <v>2.496</v>
      </c>
      <c r="I238" s="198"/>
      <c r="J238" s="194"/>
      <c r="K238" s="194"/>
      <c r="L238" s="199"/>
      <c r="M238" s="200"/>
      <c r="N238" s="201"/>
      <c r="O238" s="201"/>
      <c r="P238" s="201"/>
      <c r="Q238" s="201"/>
      <c r="R238" s="201"/>
      <c r="S238" s="201"/>
      <c r="T238" s="202"/>
      <c r="AT238" s="203" t="s">
        <v>132</v>
      </c>
      <c r="AU238" s="203" t="s">
        <v>82</v>
      </c>
      <c r="AV238" s="13" t="s">
        <v>82</v>
      </c>
      <c r="AW238" s="13" t="s">
        <v>33</v>
      </c>
      <c r="AX238" s="13" t="s">
        <v>71</v>
      </c>
      <c r="AY238" s="203" t="s">
        <v>119</v>
      </c>
    </row>
    <row r="239" spans="1:65" s="13" customFormat="1" ht="11.25">
      <c r="B239" s="193"/>
      <c r="C239" s="194"/>
      <c r="D239" s="186" t="s">
        <v>132</v>
      </c>
      <c r="E239" s="195" t="s">
        <v>19</v>
      </c>
      <c r="F239" s="196" t="s">
        <v>735</v>
      </c>
      <c r="G239" s="194"/>
      <c r="H239" s="197">
        <v>19.21</v>
      </c>
      <c r="I239" s="198"/>
      <c r="J239" s="194"/>
      <c r="K239" s="194"/>
      <c r="L239" s="199"/>
      <c r="M239" s="200"/>
      <c r="N239" s="201"/>
      <c r="O239" s="201"/>
      <c r="P239" s="201"/>
      <c r="Q239" s="201"/>
      <c r="R239" s="201"/>
      <c r="S239" s="201"/>
      <c r="T239" s="202"/>
      <c r="AT239" s="203" t="s">
        <v>132</v>
      </c>
      <c r="AU239" s="203" t="s">
        <v>82</v>
      </c>
      <c r="AV239" s="13" t="s">
        <v>82</v>
      </c>
      <c r="AW239" s="13" t="s">
        <v>33</v>
      </c>
      <c r="AX239" s="13" t="s">
        <v>71</v>
      </c>
      <c r="AY239" s="203" t="s">
        <v>119</v>
      </c>
    </row>
    <row r="240" spans="1:65" s="2" customFormat="1" ht="16.5" customHeight="1">
      <c r="A240" s="34"/>
      <c r="B240" s="35"/>
      <c r="C240" s="173" t="s">
        <v>388</v>
      </c>
      <c r="D240" s="173" t="s">
        <v>121</v>
      </c>
      <c r="E240" s="174" t="s">
        <v>736</v>
      </c>
      <c r="F240" s="175" t="s">
        <v>737</v>
      </c>
      <c r="G240" s="176" t="s">
        <v>124</v>
      </c>
      <c r="H240" s="177">
        <v>100.20099999999999</v>
      </c>
      <c r="I240" s="178"/>
      <c r="J240" s="179">
        <f>ROUND(I240*H240,2)</f>
        <v>0</v>
      </c>
      <c r="K240" s="175" t="s">
        <v>125</v>
      </c>
      <c r="L240" s="39"/>
      <c r="M240" s="180" t="s">
        <v>19</v>
      </c>
      <c r="N240" s="181" t="s">
        <v>42</v>
      </c>
      <c r="O240" s="64"/>
      <c r="P240" s="182">
        <f>O240*H240</f>
        <v>0</v>
      </c>
      <c r="Q240" s="182">
        <v>2.6900000000000001E-3</v>
      </c>
      <c r="R240" s="182">
        <f>Q240*H240</f>
        <v>0.26954068999999997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126</v>
      </c>
      <c r="AT240" s="184" t="s">
        <v>121</v>
      </c>
      <c r="AU240" s="184" t="s">
        <v>82</v>
      </c>
      <c r="AY240" s="17" t="s">
        <v>119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79</v>
      </c>
      <c r="BK240" s="185">
        <f>ROUND(I240*H240,2)</f>
        <v>0</v>
      </c>
      <c r="BL240" s="17" t="s">
        <v>126</v>
      </c>
      <c r="BM240" s="184" t="s">
        <v>738</v>
      </c>
    </row>
    <row r="241" spans="1:65" s="2" customFormat="1" ht="11.25">
      <c r="A241" s="34"/>
      <c r="B241" s="35"/>
      <c r="C241" s="36"/>
      <c r="D241" s="186" t="s">
        <v>128</v>
      </c>
      <c r="E241" s="36"/>
      <c r="F241" s="187" t="s">
        <v>739</v>
      </c>
      <c r="G241" s="36"/>
      <c r="H241" s="36"/>
      <c r="I241" s="188"/>
      <c r="J241" s="36"/>
      <c r="K241" s="36"/>
      <c r="L241" s="39"/>
      <c r="M241" s="189"/>
      <c r="N241" s="190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128</v>
      </c>
      <c r="AU241" s="17" t="s">
        <v>82</v>
      </c>
    </row>
    <row r="242" spans="1:65" s="2" customFormat="1" ht="11.25">
      <c r="A242" s="34"/>
      <c r="B242" s="35"/>
      <c r="C242" s="36"/>
      <c r="D242" s="191" t="s">
        <v>130</v>
      </c>
      <c r="E242" s="36"/>
      <c r="F242" s="192" t="s">
        <v>740</v>
      </c>
      <c r="G242" s="36"/>
      <c r="H242" s="36"/>
      <c r="I242" s="188"/>
      <c r="J242" s="36"/>
      <c r="K242" s="36"/>
      <c r="L242" s="39"/>
      <c r="M242" s="189"/>
      <c r="N242" s="190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130</v>
      </c>
      <c r="AU242" s="17" t="s">
        <v>82</v>
      </c>
    </row>
    <row r="243" spans="1:65" s="13" customFormat="1" ht="11.25">
      <c r="B243" s="193"/>
      <c r="C243" s="194"/>
      <c r="D243" s="186" t="s">
        <v>132</v>
      </c>
      <c r="E243" s="195" t="s">
        <v>19</v>
      </c>
      <c r="F243" s="196" t="s">
        <v>741</v>
      </c>
      <c r="G243" s="194"/>
      <c r="H243" s="197">
        <v>17.48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132</v>
      </c>
      <c r="AU243" s="203" t="s">
        <v>82</v>
      </c>
      <c r="AV243" s="13" t="s">
        <v>82</v>
      </c>
      <c r="AW243" s="13" t="s">
        <v>33</v>
      </c>
      <c r="AX243" s="13" t="s">
        <v>71</v>
      </c>
      <c r="AY243" s="203" t="s">
        <v>119</v>
      </c>
    </row>
    <row r="244" spans="1:65" s="13" customFormat="1" ht="11.25">
      <c r="B244" s="193"/>
      <c r="C244" s="194"/>
      <c r="D244" s="186" t="s">
        <v>132</v>
      </c>
      <c r="E244" s="195" t="s">
        <v>19</v>
      </c>
      <c r="F244" s="196" t="s">
        <v>742</v>
      </c>
      <c r="G244" s="194"/>
      <c r="H244" s="197">
        <v>82.721000000000004</v>
      </c>
      <c r="I244" s="198"/>
      <c r="J244" s="194"/>
      <c r="K244" s="194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132</v>
      </c>
      <c r="AU244" s="203" t="s">
        <v>82</v>
      </c>
      <c r="AV244" s="13" t="s">
        <v>82</v>
      </c>
      <c r="AW244" s="13" t="s">
        <v>33</v>
      </c>
      <c r="AX244" s="13" t="s">
        <v>71</v>
      </c>
      <c r="AY244" s="203" t="s">
        <v>119</v>
      </c>
    </row>
    <row r="245" spans="1:65" s="2" customFormat="1" ht="16.5" customHeight="1">
      <c r="A245" s="34"/>
      <c r="B245" s="35"/>
      <c r="C245" s="173" t="s">
        <v>396</v>
      </c>
      <c r="D245" s="173" t="s">
        <v>121</v>
      </c>
      <c r="E245" s="174" t="s">
        <v>743</v>
      </c>
      <c r="F245" s="175" t="s">
        <v>744</v>
      </c>
      <c r="G245" s="176" t="s">
        <v>124</v>
      </c>
      <c r="H245" s="177">
        <v>100.20099999999999</v>
      </c>
      <c r="I245" s="178"/>
      <c r="J245" s="179">
        <f>ROUND(I245*H245,2)</f>
        <v>0</v>
      </c>
      <c r="K245" s="175" t="s">
        <v>125</v>
      </c>
      <c r="L245" s="39"/>
      <c r="M245" s="180" t="s">
        <v>19</v>
      </c>
      <c r="N245" s="181" t="s">
        <v>42</v>
      </c>
      <c r="O245" s="64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4" t="s">
        <v>126</v>
      </c>
      <c r="AT245" s="184" t="s">
        <v>121</v>
      </c>
      <c r="AU245" s="184" t="s">
        <v>82</v>
      </c>
      <c r="AY245" s="17" t="s">
        <v>119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7" t="s">
        <v>79</v>
      </c>
      <c r="BK245" s="185">
        <f>ROUND(I245*H245,2)</f>
        <v>0</v>
      </c>
      <c r="BL245" s="17" t="s">
        <v>126</v>
      </c>
      <c r="BM245" s="184" t="s">
        <v>745</v>
      </c>
    </row>
    <row r="246" spans="1:65" s="2" customFormat="1" ht="11.25">
      <c r="A246" s="34"/>
      <c r="B246" s="35"/>
      <c r="C246" s="36"/>
      <c r="D246" s="186" t="s">
        <v>128</v>
      </c>
      <c r="E246" s="36"/>
      <c r="F246" s="187" t="s">
        <v>746</v>
      </c>
      <c r="G246" s="36"/>
      <c r="H246" s="36"/>
      <c r="I246" s="188"/>
      <c r="J246" s="36"/>
      <c r="K246" s="36"/>
      <c r="L246" s="39"/>
      <c r="M246" s="189"/>
      <c r="N246" s="190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128</v>
      </c>
      <c r="AU246" s="17" t="s">
        <v>82</v>
      </c>
    </row>
    <row r="247" spans="1:65" s="2" customFormat="1" ht="11.25">
      <c r="A247" s="34"/>
      <c r="B247" s="35"/>
      <c r="C247" s="36"/>
      <c r="D247" s="191" t="s">
        <v>130</v>
      </c>
      <c r="E247" s="36"/>
      <c r="F247" s="192" t="s">
        <v>747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130</v>
      </c>
      <c r="AU247" s="17" t="s">
        <v>82</v>
      </c>
    </row>
    <row r="248" spans="1:65" s="2" customFormat="1" ht="16.5" customHeight="1">
      <c r="A248" s="34"/>
      <c r="B248" s="35"/>
      <c r="C248" s="173" t="s">
        <v>403</v>
      </c>
      <c r="D248" s="173" t="s">
        <v>121</v>
      </c>
      <c r="E248" s="174" t="s">
        <v>748</v>
      </c>
      <c r="F248" s="175" t="s">
        <v>749</v>
      </c>
      <c r="G248" s="176" t="s">
        <v>269</v>
      </c>
      <c r="H248" s="177">
        <v>1.0509999999999999</v>
      </c>
      <c r="I248" s="178"/>
      <c r="J248" s="179">
        <f>ROUND(I248*H248,2)</f>
        <v>0</v>
      </c>
      <c r="K248" s="175" t="s">
        <v>125</v>
      </c>
      <c r="L248" s="39"/>
      <c r="M248" s="180" t="s">
        <v>19</v>
      </c>
      <c r="N248" s="181" t="s">
        <v>42</v>
      </c>
      <c r="O248" s="64"/>
      <c r="P248" s="182">
        <f>O248*H248</f>
        <v>0</v>
      </c>
      <c r="Q248" s="182">
        <v>1.06277</v>
      </c>
      <c r="R248" s="182">
        <f>Q248*H248</f>
        <v>1.1169712699999998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126</v>
      </c>
      <c r="AT248" s="184" t="s">
        <v>121</v>
      </c>
      <c r="AU248" s="184" t="s">
        <v>82</v>
      </c>
      <c r="AY248" s="17" t="s">
        <v>119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79</v>
      </c>
      <c r="BK248" s="185">
        <f>ROUND(I248*H248,2)</f>
        <v>0</v>
      </c>
      <c r="BL248" s="17" t="s">
        <v>126</v>
      </c>
      <c r="BM248" s="184" t="s">
        <v>750</v>
      </c>
    </row>
    <row r="249" spans="1:65" s="2" customFormat="1" ht="11.25">
      <c r="A249" s="34"/>
      <c r="B249" s="35"/>
      <c r="C249" s="36"/>
      <c r="D249" s="186" t="s">
        <v>128</v>
      </c>
      <c r="E249" s="36"/>
      <c r="F249" s="187" t="s">
        <v>751</v>
      </c>
      <c r="G249" s="36"/>
      <c r="H249" s="36"/>
      <c r="I249" s="188"/>
      <c r="J249" s="36"/>
      <c r="K249" s="36"/>
      <c r="L249" s="39"/>
      <c r="M249" s="189"/>
      <c r="N249" s="190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128</v>
      </c>
      <c r="AU249" s="17" t="s">
        <v>82</v>
      </c>
    </row>
    <row r="250" spans="1:65" s="2" customFormat="1" ht="11.25">
      <c r="A250" s="34"/>
      <c r="B250" s="35"/>
      <c r="C250" s="36"/>
      <c r="D250" s="191" t="s">
        <v>130</v>
      </c>
      <c r="E250" s="36"/>
      <c r="F250" s="192" t="s">
        <v>752</v>
      </c>
      <c r="G250" s="36"/>
      <c r="H250" s="36"/>
      <c r="I250" s="188"/>
      <c r="J250" s="36"/>
      <c r="K250" s="36"/>
      <c r="L250" s="39"/>
      <c r="M250" s="189"/>
      <c r="N250" s="190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130</v>
      </c>
      <c r="AU250" s="17" t="s">
        <v>82</v>
      </c>
    </row>
    <row r="251" spans="1:65" s="13" customFormat="1" ht="11.25">
      <c r="B251" s="193"/>
      <c r="C251" s="194"/>
      <c r="D251" s="186" t="s">
        <v>132</v>
      </c>
      <c r="E251" s="195" t="s">
        <v>19</v>
      </c>
      <c r="F251" s="196" t="s">
        <v>753</v>
      </c>
      <c r="G251" s="194"/>
      <c r="H251" s="197">
        <v>8.7999999999999995E-2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132</v>
      </c>
      <c r="AU251" s="203" t="s">
        <v>82</v>
      </c>
      <c r="AV251" s="13" t="s">
        <v>82</v>
      </c>
      <c r="AW251" s="13" t="s">
        <v>33</v>
      </c>
      <c r="AX251" s="13" t="s">
        <v>71</v>
      </c>
      <c r="AY251" s="203" t="s">
        <v>119</v>
      </c>
    </row>
    <row r="252" spans="1:65" s="13" customFormat="1" ht="11.25">
      <c r="B252" s="193"/>
      <c r="C252" s="194"/>
      <c r="D252" s="186" t="s">
        <v>132</v>
      </c>
      <c r="E252" s="195" t="s">
        <v>19</v>
      </c>
      <c r="F252" s="196" t="s">
        <v>754</v>
      </c>
      <c r="G252" s="194"/>
      <c r="H252" s="197">
        <v>0.96299999999999997</v>
      </c>
      <c r="I252" s="198"/>
      <c r="J252" s="194"/>
      <c r="K252" s="194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132</v>
      </c>
      <c r="AU252" s="203" t="s">
        <v>82</v>
      </c>
      <c r="AV252" s="13" t="s">
        <v>82</v>
      </c>
      <c r="AW252" s="13" t="s">
        <v>33</v>
      </c>
      <c r="AX252" s="13" t="s">
        <v>71</v>
      </c>
      <c r="AY252" s="203" t="s">
        <v>119</v>
      </c>
    </row>
    <row r="253" spans="1:65" s="12" customFormat="1" ht="22.9" customHeight="1">
      <c r="B253" s="157"/>
      <c r="C253" s="158"/>
      <c r="D253" s="159" t="s">
        <v>70</v>
      </c>
      <c r="E253" s="171" t="s">
        <v>141</v>
      </c>
      <c r="F253" s="171" t="s">
        <v>755</v>
      </c>
      <c r="G253" s="158"/>
      <c r="H253" s="158"/>
      <c r="I253" s="161"/>
      <c r="J253" s="172">
        <f>BK253</f>
        <v>0</v>
      </c>
      <c r="K253" s="158"/>
      <c r="L253" s="163"/>
      <c r="M253" s="164"/>
      <c r="N253" s="165"/>
      <c r="O253" s="165"/>
      <c r="P253" s="166">
        <f>SUM(P254:P259)</f>
        <v>0</v>
      </c>
      <c r="Q253" s="165"/>
      <c r="R253" s="166">
        <f>SUM(R254:R259)</f>
        <v>21.428640000000001</v>
      </c>
      <c r="S253" s="165"/>
      <c r="T253" s="167">
        <f>SUM(T254:T259)</f>
        <v>0</v>
      </c>
      <c r="AR253" s="168" t="s">
        <v>79</v>
      </c>
      <c r="AT253" s="169" t="s">
        <v>70</v>
      </c>
      <c r="AU253" s="169" t="s">
        <v>79</v>
      </c>
      <c r="AY253" s="168" t="s">
        <v>119</v>
      </c>
      <c r="BK253" s="170">
        <f>SUM(BK254:BK259)</f>
        <v>0</v>
      </c>
    </row>
    <row r="254" spans="1:65" s="2" customFormat="1" ht="16.5" customHeight="1">
      <c r="A254" s="34"/>
      <c r="B254" s="35"/>
      <c r="C254" s="173" t="s">
        <v>408</v>
      </c>
      <c r="D254" s="173" t="s">
        <v>121</v>
      </c>
      <c r="E254" s="174" t="s">
        <v>756</v>
      </c>
      <c r="F254" s="175" t="s">
        <v>757</v>
      </c>
      <c r="G254" s="176" t="s">
        <v>136</v>
      </c>
      <c r="H254" s="177">
        <v>4</v>
      </c>
      <c r="I254" s="178"/>
      <c r="J254" s="179">
        <f>ROUND(I254*H254,2)</f>
        <v>0</v>
      </c>
      <c r="K254" s="175" t="s">
        <v>125</v>
      </c>
      <c r="L254" s="39"/>
      <c r="M254" s="180" t="s">
        <v>19</v>
      </c>
      <c r="N254" s="181" t="s">
        <v>42</v>
      </c>
      <c r="O254" s="64"/>
      <c r="P254" s="182">
        <f>O254*H254</f>
        <v>0</v>
      </c>
      <c r="Q254" s="182">
        <v>0.20716000000000001</v>
      </c>
      <c r="R254" s="182">
        <f>Q254*H254</f>
        <v>0.82864000000000004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126</v>
      </c>
      <c r="AT254" s="184" t="s">
        <v>121</v>
      </c>
      <c r="AU254" s="184" t="s">
        <v>82</v>
      </c>
      <c r="AY254" s="17" t="s">
        <v>119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7" t="s">
        <v>79</v>
      </c>
      <c r="BK254" s="185">
        <f>ROUND(I254*H254,2)</f>
        <v>0</v>
      </c>
      <c r="BL254" s="17" t="s">
        <v>126</v>
      </c>
      <c r="BM254" s="184" t="s">
        <v>758</v>
      </c>
    </row>
    <row r="255" spans="1:65" s="2" customFormat="1" ht="11.25">
      <c r="A255" s="34"/>
      <c r="B255" s="35"/>
      <c r="C255" s="36"/>
      <c r="D255" s="186" t="s">
        <v>128</v>
      </c>
      <c r="E255" s="36"/>
      <c r="F255" s="187" t="s">
        <v>759</v>
      </c>
      <c r="G255" s="36"/>
      <c r="H255" s="36"/>
      <c r="I255" s="188"/>
      <c r="J255" s="36"/>
      <c r="K255" s="36"/>
      <c r="L255" s="39"/>
      <c r="M255" s="189"/>
      <c r="N255" s="190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128</v>
      </c>
      <c r="AU255" s="17" t="s">
        <v>82</v>
      </c>
    </row>
    <row r="256" spans="1:65" s="2" customFormat="1" ht="11.25">
      <c r="A256" s="34"/>
      <c r="B256" s="35"/>
      <c r="C256" s="36"/>
      <c r="D256" s="191" t="s">
        <v>130</v>
      </c>
      <c r="E256" s="36"/>
      <c r="F256" s="192" t="s">
        <v>760</v>
      </c>
      <c r="G256" s="36"/>
      <c r="H256" s="36"/>
      <c r="I256" s="188"/>
      <c r="J256" s="36"/>
      <c r="K256" s="36"/>
      <c r="L256" s="39"/>
      <c r="M256" s="189"/>
      <c r="N256" s="190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130</v>
      </c>
      <c r="AU256" s="17" t="s">
        <v>82</v>
      </c>
    </row>
    <row r="257" spans="1:65" s="13" customFormat="1" ht="11.25">
      <c r="B257" s="193"/>
      <c r="C257" s="194"/>
      <c r="D257" s="186" t="s">
        <v>132</v>
      </c>
      <c r="E257" s="195" t="s">
        <v>19</v>
      </c>
      <c r="F257" s="196" t="s">
        <v>761</v>
      </c>
      <c r="G257" s="194"/>
      <c r="H257" s="197">
        <v>4</v>
      </c>
      <c r="I257" s="198"/>
      <c r="J257" s="194"/>
      <c r="K257" s="194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132</v>
      </c>
      <c r="AU257" s="203" t="s">
        <v>82</v>
      </c>
      <c r="AV257" s="13" t="s">
        <v>82</v>
      </c>
      <c r="AW257" s="13" t="s">
        <v>33</v>
      </c>
      <c r="AX257" s="13" t="s">
        <v>79</v>
      </c>
      <c r="AY257" s="203" t="s">
        <v>119</v>
      </c>
    </row>
    <row r="258" spans="1:65" s="2" customFormat="1" ht="16.5" customHeight="1">
      <c r="A258" s="34"/>
      <c r="B258" s="35"/>
      <c r="C258" s="205" t="s">
        <v>414</v>
      </c>
      <c r="D258" s="205" t="s">
        <v>294</v>
      </c>
      <c r="E258" s="206" t="s">
        <v>762</v>
      </c>
      <c r="F258" s="207" t="s">
        <v>763</v>
      </c>
      <c r="G258" s="208" t="s">
        <v>136</v>
      </c>
      <c r="H258" s="209">
        <v>4</v>
      </c>
      <c r="I258" s="210"/>
      <c r="J258" s="211">
        <f>ROUND(I258*H258,2)</f>
        <v>0</v>
      </c>
      <c r="K258" s="207" t="s">
        <v>125</v>
      </c>
      <c r="L258" s="212"/>
      <c r="M258" s="213" t="s">
        <v>19</v>
      </c>
      <c r="N258" s="214" t="s">
        <v>42</v>
      </c>
      <c r="O258" s="64"/>
      <c r="P258" s="182">
        <f>O258*H258</f>
        <v>0</v>
      </c>
      <c r="Q258" s="182">
        <v>5.15</v>
      </c>
      <c r="R258" s="182">
        <f>Q258*H258</f>
        <v>20.6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174</v>
      </c>
      <c r="AT258" s="184" t="s">
        <v>294</v>
      </c>
      <c r="AU258" s="184" t="s">
        <v>82</v>
      </c>
      <c r="AY258" s="17" t="s">
        <v>119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79</v>
      </c>
      <c r="BK258" s="185">
        <f>ROUND(I258*H258,2)</f>
        <v>0</v>
      </c>
      <c r="BL258" s="17" t="s">
        <v>126</v>
      </c>
      <c r="BM258" s="184" t="s">
        <v>764</v>
      </c>
    </row>
    <row r="259" spans="1:65" s="2" customFormat="1" ht="11.25">
      <c r="A259" s="34"/>
      <c r="B259" s="35"/>
      <c r="C259" s="36"/>
      <c r="D259" s="186" t="s">
        <v>128</v>
      </c>
      <c r="E259" s="36"/>
      <c r="F259" s="187" t="s">
        <v>763</v>
      </c>
      <c r="G259" s="36"/>
      <c r="H259" s="36"/>
      <c r="I259" s="188"/>
      <c r="J259" s="36"/>
      <c r="K259" s="36"/>
      <c r="L259" s="39"/>
      <c r="M259" s="189"/>
      <c r="N259" s="190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128</v>
      </c>
      <c r="AU259" s="17" t="s">
        <v>82</v>
      </c>
    </row>
    <row r="260" spans="1:65" s="12" customFormat="1" ht="22.9" customHeight="1">
      <c r="B260" s="157"/>
      <c r="C260" s="158"/>
      <c r="D260" s="159" t="s">
        <v>70</v>
      </c>
      <c r="E260" s="171" t="s">
        <v>126</v>
      </c>
      <c r="F260" s="171" t="s">
        <v>372</v>
      </c>
      <c r="G260" s="158"/>
      <c r="H260" s="158"/>
      <c r="I260" s="161"/>
      <c r="J260" s="172">
        <f>BK260</f>
        <v>0</v>
      </c>
      <c r="K260" s="158"/>
      <c r="L260" s="163"/>
      <c r="M260" s="164"/>
      <c r="N260" s="165"/>
      <c r="O260" s="165"/>
      <c r="P260" s="166">
        <f>SUM(P261:P296)</f>
        <v>0</v>
      </c>
      <c r="Q260" s="165"/>
      <c r="R260" s="166">
        <f>SUM(R261:R296)</f>
        <v>53.558098459999997</v>
      </c>
      <c r="S260" s="165"/>
      <c r="T260" s="167">
        <f>SUM(T261:T296)</f>
        <v>0</v>
      </c>
      <c r="AR260" s="168" t="s">
        <v>79</v>
      </c>
      <c r="AT260" s="169" t="s">
        <v>70</v>
      </c>
      <c r="AU260" s="169" t="s">
        <v>79</v>
      </c>
      <c r="AY260" s="168" t="s">
        <v>119</v>
      </c>
      <c r="BK260" s="170">
        <f>SUM(BK261:BK296)</f>
        <v>0</v>
      </c>
    </row>
    <row r="261" spans="1:65" s="2" customFormat="1" ht="16.5" customHeight="1">
      <c r="A261" s="34"/>
      <c r="B261" s="35"/>
      <c r="C261" s="173" t="s">
        <v>419</v>
      </c>
      <c r="D261" s="173" t="s">
        <v>121</v>
      </c>
      <c r="E261" s="174" t="s">
        <v>765</v>
      </c>
      <c r="F261" s="175" t="s">
        <v>766</v>
      </c>
      <c r="G261" s="176" t="s">
        <v>124</v>
      </c>
      <c r="H261" s="177">
        <v>1.4</v>
      </c>
      <c r="I261" s="178"/>
      <c r="J261" s="179">
        <f>ROUND(I261*H261,2)</f>
        <v>0</v>
      </c>
      <c r="K261" s="175" t="s">
        <v>125</v>
      </c>
      <c r="L261" s="39"/>
      <c r="M261" s="180" t="s">
        <v>19</v>
      </c>
      <c r="N261" s="181" t="s">
        <v>42</v>
      </c>
      <c r="O261" s="64"/>
      <c r="P261" s="182">
        <f>O261*H261</f>
        <v>0</v>
      </c>
      <c r="Q261" s="182">
        <v>7.2700000000000004E-3</v>
      </c>
      <c r="R261" s="182">
        <f>Q261*H261</f>
        <v>1.0178E-2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126</v>
      </c>
      <c r="AT261" s="184" t="s">
        <v>121</v>
      </c>
      <c r="AU261" s="184" t="s">
        <v>82</v>
      </c>
      <c r="AY261" s="17" t="s">
        <v>119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7" t="s">
        <v>79</v>
      </c>
      <c r="BK261" s="185">
        <f>ROUND(I261*H261,2)</f>
        <v>0</v>
      </c>
      <c r="BL261" s="17" t="s">
        <v>126</v>
      </c>
      <c r="BM261" s="184" t="s">
        <v>767</v>
      </c>
    </row>
    <row r="262" spans="1:65" s="2" customFormat="1" ht="11.25">
      <c r="A262" s="34"/>
      <c r="B262" s="35"/>
      <c r="C262" s="36"/>
      <c r="D262" s="186" t="s">
        <v>128</v>
      </c>
      <c r="E262" s="36"/>
      <c r="F262" s="187" t="s">
        <v>768</v>
      </c>
      <c r="G262" s="36"/>
      <c r="H262" s="36"/>
      <c r="I262" s="188"/>
      <c r="J262" s="36"/>
      <c r="K262" s="36"/>
      <c r="L262" s="39"/>
      <c r="M262" s="189"/>
      <c r="N262" s="190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128</v>
      </c>
      <c r="AU262" s="17" t="s">
        <v>82</v>
      </c>
    </row>
    <row r="263" spans="1:65" s="2" customFormat="1" ht="11.25">
      <c r="A263" s="34"/>
      <c r="B263" s="35"/>
      <c r="C263" s="36"/>
      <c r="D263" s="191" t="s">
        <v>130</v>
      </c>
      <c r="E263" s="36"/>
      <c r="F263" s="192" t="s">
        <v>769</v>
      </c>
      <c r="G263" s="36"/>
      <c r="H263" s="36"/>
      <c r="I263" s="188"/>
      <c r="J263" s="36"/>
      <c r="K263" s="36"/>
      <c r="L263" s="39"/>
      <c r="M263" s="189"/>
      <c r="N263" s="190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130</v>
      </c>
      <c r="AU263" s="17" t="s">
        <v>82</v>
      </c>
    </row>
    <row r="264" spans="1:65" s="13" customFormat="1" ht="11.25">
      <c r="B264" s="193"/>
      <c r="C264" s="194"/>
      <c r="D264" s="186" t="s">
        <v>132</v>
      </c>
      <c r="E264" s="195" t="s">
        <v>19</v>
      </c>
      <c r="F264" s="196" t="s">
        <v>770</v>
      </c>
      <c r="G264" s="194"/>
      <c r="H264" s="197">
        <v>1.4</v>
      </c>
      <c r="I264" s="198"/>
      <c r="J264" s="194"/>
      <c r="K264" s="194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132</v>
      </c>
      <c r="AU264" s="203" t="s">
        <v>82</v>
      </c>
      <c r="AV264" s="13" t="s">
        <v>82</v>
      </c>
      <c r="AW264" s="13" t="s">
        <v>33</v>
      </c>
      <c r="AX264" s="13" t="s">
        <v>79</v>
      </c>
      <c r="AY264" s="203" t="s">
        <v>119</v>
      </c>
    </row>
    <row r="265" spans="1:65" s="2" customFormat="1" ht="16.5" customHeight="1">
      <c r="A265" s="34"/>
      <c r="B265" s="35"/>
      <c r="C265" s="173" t="s">
        <v>426</v>
      </c>
      <c r="D265" s="173" t="s">
        <v>121</v>
      </c>
      <c r="E265" s="174" t="s">
        <v>771</v>
      </c>
      <c r="F265" s="175" t="s">
        <v>772</v>
      </c>
      <c r="G265" s="176" t="s">
        <v>124</v>
      </c>
      <c r="H265" s="177">
        <v>1.4</v>
      </c>
      <c r="I265" s="178"/>
      <c r="J265" s="179">
        <f>ROUND(I265*H265,2)</f>
        <v>0</v>
      </c>
      <c r="K265" s="175" t="s">
        <v>125</v>
      </c>
      <c r="L265" s="39"/>
      <c r="M265" s="180" t="s">
        <v>19</v>
      </c>
      <c r="N265" s="181" t="s">
        <v>42</v>
      </c>
      <c r="O265" s="64"/>
      <c r="P265" s="182">
        <f>O265*H265</f>
        <v>0</v>
      </c>
      <c r="Q265" s="182">
        <v>5.0000000000000002E-5</v>
      </c>
      <c r="R265" s="182">
        <f>Q265*H265</f>
        <v>6.9999999999999994E-5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126</v>
      </c>
      <c r="AT265" s="184" t="s">
        <v>121</v>
      </c>
      <c r="AU265" s="184" t="s">
        <v>82</v>
      </c>
      <c r="AY265" s="17" t="s">
        <v>119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7" t="s">
        <v>79</v>
      </c>
      <c r="BK265" s="185">
        <f>ROUND(I265*H265,2)</f>
        <v>0</v>
      </c>
      <c r="BL265" s="17" t="s">
        <v>126</v>
      </c>
      <c r="BM265" s="184" t="s">
        <v>773</v>
      </c>
    </row>
    <row r="266" spans="1:65" s="2" customFormat="1" ht="11.25">
      <c r="A266" s="34"/>
      <c r="B266" s="35"/>
      <c r="C266" s="36"/>
      <c r="D266" s="186" t="s">
        <v>128</v>
      </c>
      <c r="E266" s="36"/>
      <c r="F266" s="187" t="s">
        <v>774</v>
      </c>
      <c r="G266" s="36"/>
      <c r="H266" s="36"/>
      <c r="I266" s="188"/>
      <c r="J266" s="36"/>
      <c r="K266" s="36"/>
      <c r="L266" s="39"/>
      <c r="M266" s="189"/>
      <c r="N266" s="190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128</v>
      </c>
      <c r="AU266" s="17" t="s">
        <v>82</v>
      </c>
    </row>
    <row r="267" spans="1:65" s="2" customFormat="1" ht="11.25">
      <c r="A267" s="34"/>
      <c r="B267" s="35"/>
      <c r="C267" s="36"/>
      <c r="D267" s="191" t="s">
        <v>130</v>
      </c>
      <c r="E267" s="36"/>
      <c r="F267" s="192" t="s">
        <v>775</v>
      </c>
      <c r="G267" s="36"/>
      <c r="H267" s="36"/>
      <c r="I267" s="188"/>
      <c r="J267" s="36"/>
      <c r="K267" s="36"/>
      <c r="L267" s="39"/>
      <c r="M267" s="189"/>
      <c r="N267" s="190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130</v>
      </c>
      <c r="AU267" s="17" t="s">
        <v>82</v>
      </c>
    </row>
    <row r="268" spans="1:65" s="2" customFormat="1" ht="16.5" customHeight="1">
      <c r="A268" s="34"/>
      <c r="B268" s="35"/>
      <c r="C268" s="173" t="s">
        <v>434</v>
      </c>
      <c r="D268" s="173" t="s">
        <v>121</v>
      </c>
      <c r="E268" s="174" t="s">
        <v>776</v>
      </c>
      <c r="F268" s="175" t="s">
        <v>777</v>
      </c>
      <c r="G268" s="176" t="s">
        <v>269</v>
      </c>
      <c r="H268" s="177">
        <v>9.8000000000000004E-2</v>
      </c>
      <c r="I268" s="178"/>
      <c r="J268" s="179">
        <f>ROUND(I268*H268,2)</f>
        <v>0</v>
      </c>
      <c r="K268" s="175" t="s">
        <v>125</v>
      </c>
      <c r="L268" s="39"/>
      <c r="M268" s="180" t="s">
        <v>19</v>
      </c>
      <c r="N268" s="181" t="s">
        <v>42</v>
      </c>
      <c r="O268" s="64"/>
      <c r="P268" s="182">
        <f>O268*H268</f>
        <v>0</v>
      </c>
      <c r="Q268" s="182">
        <v>1.09687</v>
      </c>
      <c r="R268" s="182">
        <f>Q268*H268</f>
        <v>0.10749326000000001</v>
      </c>
      <c r="S268" s="182">
        <v>0</v>
      </c>
      <c r="T268" s="18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4" t="s">
        <v>126</v>
      </c>
      <c r="AT268" s="184" t="s">
        <v>121</v>
      </c>
      <c r="AU268" s="184" t="s">
        <v>82</v>
      </c>
      <c r="AY268" s="17" t="s">
        <v>119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7" t="s">
        <v>79</v>
      </c>
      <c r="BK268" s="185">
        <f>ROUND(I268*H268,2)</f>
        <v>0</v>
      </c>
      <c r="BL268" s="17" t="s">
        <v>126</v>
      </c>
      <c r="BM268" s="184" t="s">
        <v>778</v>
      </c>
    </row>
    <row r="269" spans="1:65" s="2" customFormat="1" ht="11.25">
      <c r="A269" s="34"/>
      <c r="B269" s="35"/>
      <c r="C269" s="36"/>
      <c r="D269" s="186" t="s">
        <v>128</v>
      </c>
      <c r="E269" s="36"/>
      <c r="F269" s="187" t="s">
        <v>779</v>
      </c>
      <c r="G269" s="36"/>
      <c r="H269" s="36"/>
      <c r="I269" s="188"/>
      <c r="J269" s="36"/>
      <c r="K269" s="36"/>
      <c r="L269" s="39"/>
      <c r="M269" s="189"/>
      <c r="N269" s="190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128</v>
      </c>
      <c r="AU269" s="17" t="s">
        <v>82</v>
      </c>
    </row>
    <row r="270" spans="1:65" s="2" customFormat="1" ht="11.25">
      <c r="A270" s="34"/>
      <c r="B270" s="35"/>
      <c r="C270" s="36"/>
      <c r="D270" s="191" t="s">
        <v>130</v>
      </c>
      <c r="E270" s="36"/>
      <c r="F270" s="192" t="s">
        <v>780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130</v>
      </c>
      <c r="AU270" s="17" t="s">
        <v>82</v>
      </c>
    </row>
    <row r="271" spans="1:65" s="13" customFormat="1" ht="11.25">
      <c r="B271" s="193"/>
      <c r="C271" s="194"/>
      <c r="D271" s="186" t="s">
        <v>132</v>
      </c>
      <c r="E271" s="195" t="s">
        <v>19</v>
      </c>
      <c r="F271" s="196" t="s">
        <v>781</v>
      </c>
      <c r="G271" s="194"/>
      <c r="H271" s="197">
        <v>9.8000000000000004E-2</v>
      </c>
      <c r="I271" s="198"/>
      <c r="J271" s="194"/>
      <c r="K271" s="194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132</v>
      </c>
      <c r="AU271" s="203" t="s">
        <v>82</v>
      </c>
      <c r="AV271" s="13" t="s">
        <v>82</v>
      </c>
      <c r="AW271" s="13" t="s">
        <v>33</v>
      </c>
      <c r="AX271" s="13" t="s">
        <v>79</v>
      </c>
      <c r="AY271" s="203" t="s">
        <v>119</v>
      </c>
    </row>
    <row r="272" spans="1:65" s="2" customFormat="1" ht="21.75" customHeight="1">
      <c r="A272" s="34"/>
      <c r="B272" s="35"/>
      <c r="C272" s="173" t="s">
        <v>441</v>
      </c>
      <c r="D272" s="173" t="s">
        <v>121</v>
      </c>
      <c r="E272" s="174" t="s">
        <v>782</v>
      </c>
      <c r="F272" s="175" t="s">
        <v>783</v>
      </c>
      <c r="G272" s="176" t="s">
        <v>124</v>
      </c>
      <c r="H272" s="177">
        <v>19.8</v>
      </c>
      <c r="I272" s="178"/>
      <c r="J272" s="179">
        <f>ROUND(I272*H272,2)</f>
        <v>0</v>
      </c>
      <c r="K272" s="175" t="s">
        <v>125</v>
      </c>
      <c r="L272" s="39"/>
      <c r="M272" s="180" t="s">
        <v>19</v>
      </c>
      <c r="N272" s="181" t="s">
        <v>42</v>
      </c>
      <c r="O272" s="64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4" t="s">
        <v>126</v>
      </c>
      <c r="AT272" s="184" t="s">
        <v>121</v>
      </c>
      <c r="AU272" s="184" t="s">
        <v>82</v>
      </c>
      <c r="AY272" s="17" t="s">
        <v>119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7" t="s">
        <v>79</v>
      </c>
      <c r="BK272" s="185">
        <f>ROUND(I272*H272,2)</f>
        <v>0</v>
      </c>
      <c r="BL272" s="17" t="s">
        <v>126</v>
      </c>
      <c r="BM272" s="184" t="s">
        <v>784</v>
      </c>
    </row>
    <row r="273" spans="1:65" s="2" customFormat="1" ht="11.25">
      <c r="A273" s="34"/>
      <c r="B273" s="35"/>
      <c r="C273" s="36"/>
      <c r="D273" s="186" t="s">
        <v>128</v>
      </c>
      <c r="E273" s="36"/>
      <c r="F273" s="187" t="s">
        <v>785</v>
      </c>
      <c r="G273" s="36"/>
      <c r="H273" s="36"/>
      <c r="I273" s="188"/>
      <c r="J273" s="36"/>
      <c r="K273" s="36"/>
      <c r="L273" s="39"/>
      <c r="M273" s="189"/>
      <c r="N273" s="190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128</v>
      </c>
      <c r="AU273" s="17" t="s">
        <v>82</v>
      </c>
    </row>
    <row r="274" spans="1:65" s="2" customFormat="1" ht="11.25">
      <c r="A274" s="34"/>
      <c r="B274" s="35"/>
      <c r="C274" s="36"/>
      <c r="D274" s="191" t="s">
        <v>130</v>
      </c>
      <c r="E274" s="36"/>
      <c r="F274" s="192" t="s">
        <v>786</v>
      </c>
      <c r="G274" s="36"/>
      <c r="H274" s="36"/>
      <c r="I274" s="188"/>
      <c r="J274" s="36"/>
      <c r="K274" s="36"/>
      <c r="L274" s="39"/>
      <c r="M274" s="189"/>
      <c r="N274" s="190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130</v>
      </c>
      <c r="AU274" s="17" t="s">
        <v>82</v>
      </c>
    </row>
    <row r="275" spans="1:65" s="2" customFormat="1" ht="19.5">
      <c r="A275" s="34"/>
      <c r="B275" s="35"/>
      <c r="C275" s="36"/>
      <c r="D275" s="186" t="s">
        <v>180</v>
      </c>
      <c r="E275" s="36"/>
      <c r="F275" s="204" t="s">
        <v>733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180</v>
      </c>
      <c r="AU275" s="17" t="s">
        <v>82</v>
      </c>
    </row>
    <row r="276" spans="1:65" s="13" customFormat="1" ht="11.25">
      <c r="B276" s="193"/>
      <c r="C276" s="194"/>
      <c r="D276" s="186" t="s">
        <v>132</v>
      </c>
      <c r="E276" s="195" t="s">
        <v>19</v>
      </c>
      <c r="F276" s="196" t="s">
        <v>787</v>
      </c>
      <c r="G276" s="194"/>
      <c r="H276" s="197">
        <v>19.8</v>
      </c>
      <c r="I276" s="198"/>
      <c r="J276" s="194"/>
      <c r="K276" s="194"/>
      <c r="L276" s="199"/>
      <c r="M276" s="200"/>
      <c r="N276" s="201"/>
      <c r="O276" s="201"/>
      <c r="P276" s="201"/>
      <c r="Q276" s="201"/>
      <c r="R276" s="201"/>
      <c r="S276" s="201"/>
      <c r="T276" s="202"/>
      <c r="AT276" s="203" t="s">
        <v>132</v>
      </c>
      <c r="AU276" s="203" t="s">
        <v>82</v>
      </c>
      <c r="AV276" s="13" t="s">
        <v>82</v>
      </c>
      <c r="AW276" s="13" t="s">
        <v>33</v>
      </c>
      <c r="AX276" s="13" t="s">
        <v>79</v>
      </c>
      <c r="AY276" s="203" t="s">
        <v>119</v>
      </c>
    </row>
    <row r="277" spans="1:65" s="2" customFormat="1" ht="16.5" customHeight="1">
      <c r="A277" s="34"/>
      <c r="B277" s="35"/>
      <c r="C277" s="173" t="s">
        <v>448</v>
      </c>
      <c r="D277" s="173" t="s">
        <v>121</v>
      </c>
      <c r="E277" s="174" t="s">
        <v>788</v>
      </c>
      <c r="F277" s="175" t="s">
        <v>789</v>
      </c>
      <c r="G277" s="176" t="s">
        <v>186</v>
      </c>
      <c r="H277" s="177">
        <v>1.33</v>
      </c>
      <c r="I277" s="178"/>
      <c r="J277" s="179">
        <f>ROUND(I277*H277,2)</f>
        <v>0</v>
      </c>
      <c r="K277" s="175" t="s">
        <v>125</v>
      </c>
      <c r="L277" s="39"/>
      <c r="M277" s="180" t="s">
        <v>19</v>
      </c>
      <c r="N277" s="181" t="s">
        <v>42</v>
      </c>
      <c r="O277" s="64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4" t="s">
        <v>126</v>
      </c>
      <c r="AT277" s="184" t="s">
        <v>121</v>
      </c>
      <c r="AU277" s="184" t="s">
        <v>82</v>
      </c>
      <c r="AY277" s="17" t="s">
        <v>119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7" t="s">
        <v>79</v>
      </c>
      <c r="BK277" s="185">
        <f>ROUND(I277*H277,2)</f>
        <v>0</v>
      </c>
      <c r="BL277" s="17" t="s">
        <v>126</v>
      </c>
      <c r="BM277" s="184" t="s">
        <v>790</v>
      </c>
    </row>
    <row r="278" spans="1:65" s="2" customFormat="1" ht="11.25">
      <c r="A278" s="34"/>
      <c r="B278" s="35"/>
      <c r="C278" s="36"/>
      <c r="D278" s="186" t="s">
        <v>128</v>
      </c>
      <c r="E278" s="36"/>
      <c r="F278" s="187" t="s">
        <v>791</v>
      </c>
      <c r="G278" s="36"/>
      <c r="H278" s="36"/>
      <c r="I278" s="188"/>
      <c r="J278" s="36"/>
      <c r="K278" s="36"/>
      <c r="L278" s="39"/>
      <c r="M278" s="189"/>
      <c r="N278" s="190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128</v>
      </c>
      <c r="AU278" s="17" t="s">
        <v>82</v>
      </c>
    </row>
    <row r="279" spans="1:65" s="2" customFormat="1" ht="11.25">
      <c r="A279" s="34"/>
      <c r="B279" s="35"/>
      <c r="C279" s="36"/>
      <c r="D279" s="191" t="s">
        <v>130</v>
      </c>
      <c r="E279" s="36"/>
      <c r="F279" s="192" t="s">
        <v>792</v>
      </c>
      <c r="G279" s="36"/>
      <c r="H279" s="36"/>
      <c r="I279" s="188"/>
      <c r="J279" s="36"/>
      <c r="K279" s="36"/>
      <c r="L279" s="39"/>
      <c r="M279" s="189"/>
      <c r="N279" s="190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130</v>
      </c>
      <c r="AU279" s="17" t="s">
        <v>82</v>
      </c>
    </row>
    <row r="280" spans="1:65" s="2" customFormat="1" ht="19.5">
      <c r="A280" s="34"/>
      <c r="B280" s="35"/>
      <c r="C280" s="36"/>
      <c r="D280" s="186" t="s">
        <v>180</v>
      </c>
      <c r="E280" s="36"/>
      <c r="F280" s="204" t="s">
        <v>733</v>
      </c>
      <c r="G280" s="36"/>
      <c r="H280" s="36"/>
      <c r="I280" s="188"/>
      <c r="J280" s="36"/>
      <c r="K280" s="36"/>
      <c r="L280" s="39"/>
      <c r="M280" s="189"/>
      <c r="N280" s="190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180</v>
      </c>
      <c r="AU280" s="17" t="s">
        <v>82</v>
      </c>
    </row>
    <row r="281" spans="1:65" s="13" customFormat="1" ht="11.25">
      <c r="B281" s="193"/>
      <c r="C281" s="194"/>
      <c r="D281" s="186" t="s">
        <v>132</v>
      </c>
      <c r="E281" s="195" t="s">
        <v>19</v>
      </c>
      <c r="F281" s="196" t="s">
        <v>793</v>
      </c>
      <c r="G281" s="194"/>
      <c r="H281" s="197">
        <v>1.33</v>
      </c>
      <c r="I281" s="198"/>
      <c r="J281" s="194"/>
      <c r="K281" s="194"/>
      <c r="L281" s="199"/>
      <c r="M281" s="200"/>
      <c r="N281" s="201"/>
      <c r="O281" s="201"/>
      <c r="P281" s="201"/>
      <c r="Q281" s="201"/>
      <c r="R281" s="201"/>
      <c r="S281" s="201"/>
      <c r="T281" s="202"/>
      <c r="AT281" s="203" t="s">
        <v>132</v>
      </c>
      <c r="AU281" s="203" t="s">
        <v>82</v>
      </c>
      <c r="AV281" s="13" t="s">
        <v>82</v>
      </c>
      <c r="AW281" s="13" t="s">
        <v>33</v>
      </c>
      <c r="AX281" s="13" t="s">
        <v>79</v>
      </c>
      <c r="AY281" s="203" t="s">
        <v>119</v>
      </c>
    </row>
    <row r="282" spans="1:65" s="2" customFormat="1" ht="16.5" customHeight="1">
      <c r="A282" s="34"/>
      <c r="B282" s="35"/>
      <c r="C282" s="173" t="s">
        <v>455</v>
      </c>
      <c r="D282" s="173" t="s">
        <v>121</v>
      </c>
      <c r="E282" s="174" t="s">
        <v>794</v>
      </c>
      <c r="F282" s="175" t="s">
        <v>795</v>
      </c>
      <c r="G282" s="176" t="s">
        <v>186</v>
      </c>
      <c r="H282" s="177">
        <v>17.463999999999999</v>
      </c>
      <c r="I282" s="178"/>
      <c r="J282" s="179">
        <f>ROUND(I282*H282,2)</f>
        <v>0</v>
      </c>
      <c r="K282" s="175" t="s">
        <v>125</v>
      </c>
      <c r="L282" s="39"/>
      <c r="M282" s="180" t="s">
        <v>19</v>
      </c>
      <c r="N282" s="181" t="s">
        <v>42</v>
      </c>
      <c r="O282" s="64"/>
      <c r="P282" s="182">
        <f>O282*H282</f>
        <v>0</v>
      </c>
      <c r="Q282" s="182">
        <v>1.9967999999999999</v>
      </c>
      <c r="R282" s="182">
        <f>Q282*H282</f>
        <v>34.872115199999996</v>
      </c>
      <c r="S282" s="182">
        <v>0</v>
      </c>
      <c r="T282" s="18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126</v>
      </c>
      <c r="AT282" s="184" t="s">
        <v>121</v>
      </c>
      <c r="AU282" s="184" t="s">
        <v>82</v>
      </c>
      <c r="AY282" s="17" t="s">
        <v>119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7" t="s">
        <v>79</v>
      </c>
      <c r="BK282" s="185">
        <f>ROUND(I282*H282,2)</f>
        <v>0</v>
      </c>
      <c r="BL282" s="17" t="s">
        <v>126</v>
      </c>
      <c r="BM282" s="184" t="s">
        <v>796</v>
      </c>
    </row>
    <row r="283" spans="1:65" s="2" customFormat="1" ht="11.25">
      <c r="A283" s="34"/>
      <c r="B283" s="35"/>
      <c r="C283" s="36"/>
      <c r="D283" s="186" t="s">
        <v>128</v>
      </c>
      <c r="E283" s="36"/>
      <c r="F283" s="187" t="s">
        <v>797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128</v>
      </c>
      <c r="AU283" s="17" t="s">
        <v>82</v>
      </c>
    </row>
    <row r="284" spans="1:65" s="2" customFormat="1" ht="11.25">
      <c r="A284" s="34"/>
      <c r="B284" s="35"/>
      <c r="C284" s="36"/>
      <c r="D284" s="191" t="s">
        <v>130</v>
      </c>
      <c r="E284" s="36"/>
      <c r="F284" s="192" t="s">
        <v>798</v>
      </c>
      <c r="G284" s="36"/>
      <c r="H284" s="36"/>
      <c r="I284" s="188"/>
      <c r="J284" s="36"/>
      <c r="K284" s="36"/>
      <c r="L284" s="39"/>
      <c r="M284" s="189"/>
      <c r="N284" s="190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130</v>
      </c>
      <c r="AU284" s="17" t="s">
        <v>82</v>
      </c>
    </row>
    <row r="285" spans="1:65" s="13" customFormat="1" ht="11.25">
      <c r="B285" s="193"/>
      <c r="C285" s="194"/>
      <c r="D285" s="186" t="s">
        <v>132</v>
      </c>
      <c r="E285" s="195" t="s">
        <v>19</v>
      </c>
      <c r="F285" s="196" t="s">
        <v>799</v>
      </c>
      <c r="G285" s="194"/>
      <c r="H285" s="197">
        <v>8.58</v>
      </c>
      <c r="I285" s="198"/>
      <c r="J285" s="194"/>
      <c r="K285" s="194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132</v>
      </c>
      <c r="AU285" s="203" t="s">
        <v>82</v>
      </c>
      <c r="AV285" s="13" t="s">
        <v>82</v>
      </c>
      <c r="AW285" s="13" t="s">
        <v>33</v>
      </c>
      <c r="AX285" s="13" t="s">
        <v>71</v>
      </c>
      <c r="AY285" s="203" t="s">
        <v>119</v>
      </c>
    </row>
    <row r="286" spans="1:65" s="13" customFormat="1" ht="11.25">
      <c r="B286" s="193"/>
      <c r="C286" s="194"/>
      <c r="D286" s="186" t="s">
        <v>132</v>
      </c>
      <c r="E286" s="195" t="s">
        <v>19</v>
      </c>
      <c r="F286" s="196" t="s">
        <v>800</v>
      </c>
      <c r="G286" s="194"/>
      <c r="H286" s="197">
        <v>5.28</v>
      </c>
      <c r="I286" s="198"/>
      <c r="J286" s="194"/>
      <c r="K286" s="194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132</v>
      </c>
      <c r="AU286" s="203" t="s">
        <v>82</v>
      </c>
      <c r="AV286" s="13" t="s">
        <v>82</v>
      </c>
      <c r="AW286" s="13" t="s">
        <v>33</v>
      </c>
      <c r="AX286" s="13" t="s">
        <v>71</v>
      </c>
      <c r="AY286" s="203" t="s">
        <v>119</v>
      </c>
    </row>
    <row r="287" spans="1:65" s="13" customFormat="1" ht="11.25">
      <c r="B287" s="193"/>
      <c r="C287" s="194"/>
      <c r="D287" s="186" t="s">
        <v>132</v>
      </c>
      <c r="E287" s="195" t="s">
        <v>19</v>
      </c>
      <c r="F287" s="196" t="s">
        <v>801</v>
      </c>
      <c r="G287" s="194"/>
      <c r="H287" s="197">
        <v>3.6040000000000001</v>
      </c>
      <c r="I287" s="198"/>
      <c r="J287" s="194"/>
      <c r="K287" s="194"/>
      <c r="L287" s="199"/>
      <c r="M287" s="200"/>
      <c r="N287" s="201"/>
      <c r="O287" s="201"/>
      <c r="P287" s="201"/>
      <c r="Q287" s="201"/>
      <c r="R287" s="201"/>
      <c r="S287" s="201"/>
      <c r="T287" s="202"/>
      <c r="AT287" s="203" t="s">
        <v>132</v>
      </c>
      <c r="AU287" s="203" t="s">
        <v>82</v>
      </c>
      <c r="AV287" s="13" t="s">
        <v>82</v>
      </c>
      <c r="AW287" s="13" t="s">
        <v>33</v>
      </c>
      <c r="AX287" s="13" t="s">
        <v>71</v>
      </c>
      <c r="AY287" s="203" t="s">
        <v>119</v>
      </c>
    </row>
    <row r="288" spans="1:65" s="2" customFormat="1" ht="16.5" customHeight="1">
      <c r="A288" s="34"/>
      <c r="B288" s="35"/>
      <c r="C288" s="173" t="s">
        <v>463</v>
      </c>
      <c r="D288" s="173" t="s">
        <v>121</v>
      </c>
      <c r="E288" s="174" t="s">
        <v>802</v>
      </c>
      <c r="F288" s="175" t="s">
        <v>803</v>
      </c>
      <c r="G288" s="176" t="s">
        <v>124</v>
      </c>
      <c r="H288" s="177">
        <v>13.86</v>
      </c>
      <c r="I288" s="178"/>
      <c r="J288" s="179">
        <f>ROUND(I288*H288,2)</f>
        <v>0</v>
      </c>
      <c r="K288" s="175" t="s">
        <v>125</v>
      </c>
      <c r="L288" s="39"/>
      <c r="M288" s="180" t="s">
        <v>19</v>
      </c>
      <c r="N288" s="181" t="s">
        <v>42</v>
      </c>
      <c r="O288" s="64"/>
      <c r="P288" s="182">
        <f>O288*H288</f>
        <v>0</v>
      </c>
      <c r="Q288" s="182">
        <v>0</v>
      </c>
      <c r="R288" s="182">
        <f>Q288*H288</f>
        <v>0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126</v>
      </c>
      <c r="AT288" s="184" t="s">
        <v>121</v>
      </c>
      <c r="AU288" s="184" t="s">
        <v>82</v>
      </c>
      <c r="AY288" s="17" t="s">
        <v>119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7" t="s">
        <v>79</v>
      </c>
      <c r="BK288" s="185">
        <f>ROUND(I288*H288,2)</f>
        <v>0</v>
      </c>
      <c r="BL288" s="17" t="s">
        <v>126</v>
      </c>
      <c r="BM288" s="184" t="s">
        <v>804</v>
      </c>
    </row>
    <row r="289" spans="1:65" s="2" customFormat="1" ht="11.25">
      <c r="A289" s="34"/>
      <c r="B289" s="35"/>
      <c r="C289" s="36"/>
      <c r="D289" s="186" t="s">
        <v>128</v>
      </c>
      <c r="E289" s="36"/>
      <c r="F289" s="187" t="s">
        <v>805</v>
      </c>
      <c r="G289" s="36"/>
      <c r="H289" s="36"/>
      <c r="I289" s="188"/>
      <c r="J289" s="36"/>
      <c r="K289" s="36"/>
      <c r="L289" s="39"/>
      <c r="M289" s="189"/>
      <c r="N289" s="190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128</v>
      </c>
      <c r="AU289" s="17" t="s">
        <v>82</v>
      </c>
    </row>
    <row r="290" spans="1:65" s="2" customFormat="1" ht="11.25">
      <c r="A290" s="34"/>
      <c r="B290" s="35"/>
      <c r="C290" s="36"/>
      <c r="D290" s="191" t="s">
        <v>130</v>
      </c>
      <c r="E290" s="36"/>
      <c r="F290" s="192" t="s">
        <v>806</v>
      </c>
      <c r="G290" s="36"/>
      <c r="H290" s="36"/>
      <c r="I290" s="188"/>
      <c r="J290" s="36"/>
      <c r="K290" s="36"/>
      <c r="L290" s="39"/>
      <c r="M290" s="189"/>
      <c r="N290" s="190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130</v>
      </c>
      <c r="AU290" s="17" t="s">
        <v>82</v>
      </c>
    </row>
    <row r="291" spans="1:65" s="13" customFormat="1" ht="11.25">
      <c r="B291" s="193"/>
      <c r="C291" s="194"/>
      <c r="D291" s="186" t="s">
        <v>132</v>
      </c>
      <c r="E291" s="195" t="s">
        <v>19</v>
      </c>
      <c r="F291" s="196" t="s">
        <v>807</v>
      </c>
      <c r="G291" s="194"/>
      <c r="H291" s="197">
        <v>8.58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132</v>
      </c>
      <c r="AU291" s="203" t="s">
        <v>82</v>
      </c>
      <c r="AV291" s="13" t="s">
        <v>82</v>
      </c>
      <c r="AW291" s="13" t="s">
        <v>33</v>
      </c>
      <c r="AX291" s="13" t="s">
        <v>71</v>
      </c>
      <c r="AY291" s="203" t="s">
        <v>119</v>
      </c>
    </row>
    <row r="292" spans="1:65" s="13" customFormat="1" ht="11.25">
      <c r="B292" s="193"/>
      <c r="C292" s="194"/>
      <c r="D292" s="186" t="s">
        <v>132</v>
      </c>
      <c r="E292" s="195" t="s">
        <v>19</v>
      </c>
      <c r="F292" s="196" t="s">
        <v>808</v>
      </c>
      <c r="G292" s="194"/>
      <c r="H292" s="197">
        <v>5.28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132</v>
      </c>
      <c r="AU292" s="203" t="s">
        <v>82</v>
      </c>
      <c r="AV292" s="13" t="s">
        <v>82</v>
      </c>
      <c r="AW292" s="13" t="s">
        <v>33</v>
      </c>
      <c r="AX292" s="13" t="s">
        <v>71</v>
      </c>
      <c r="AY292" s="203" t="s">
        <v>119</v>
      </c>
    </row>
    <row r="293" spans="1:65" s="2" customFormat="1" ht="16.5" customHeight="1">
      <c r="A293" s="34"/>
      <c r="B293" s="35"/>
      <c r="C293" s="173" t="s">
        <v>470</v>
      </c>
      <c r="D293" s="173" t="s">
        <v>121</v>
      </c>
      <c r="E293" s="174" t="s">
        <v>809</v>
      </c>
      <c r="F293" s="175" t="s">
        <v>810</v>
      </c>
      <c r="G293" s="176" t="s">
        <v>124</v>
      </c>
      <c r="H293" s="177">
        <v>19.8</v>
      </c>
      <c r="I293" s="178"/>
      <c r="J293" s="179">
        <f>ROUND(I293*H293,2)</f>
        <v>0</v>
      </c>
      <c r="K293" s="175" t="s">
        <v>125</v>
      </c>
      <c r="L293" s="39"/>
      <c r="M293" s="180" t="s">
        <v>19</v>
      </c>
      <c r="N293" s="181" t="s">
        <v>42</v>
      </c>
      <c r="O293" s="64"/>
      <c r="P293" s="182">
        <f>O293*H293</f>
        <v>0</v>
      </c>
      <c r="Q293" s="182">
        <v>0.93779000000000001</v>
      </c>
      <c r="R293" s="182">
        <f>Q293*H293</f>
        <v>18.568242000000001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126</v>
      </c>
      <c r="AT293" s="184" t="s">
        <v>121</v>
      </c>
      <c r="AU293" s="184" t="s">
        <v>82</v>
      </c>
      <c r="AY293" s="17" t="s">
        <v>119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7" t="s">
        <v>79</v>
      </c>
      <c r="BK293" s="185">
        <f>ROUND(I293*H293,2)</f>
        <v>0</v>
      </c>
      <c r="BL293" s="17" t="s">
        <v>126</v>
      </c>
      <c r="BM293" s="184" t="s">
        <v>811</v>
      </c>
    </row>
    <row r="294" spans="1:65" s="2" customFormat="1" ht="11.25">
      <c r="A294" s="34"/>
      <c r="B294" s="35"/>
      <c r="C294" s="36"/>
      <c r="D294" s="186" t="s">
        <v>128</v>
      </c>
      <c r="E294" s="36"/>
      <c r="F294" s="187" t="s">
        <v>812</v>
      </c>
      <c r="G294" s="36"/>
      <c r="H294" s="36"/>
      <c r="I294" s="188"/>
      <c r="J294" s="36"/>
      <c r="K294" s="36"/>
      <c r="L294" s="39"/>
      <c r="M294" s="189"/>
      <c r="N294" s="190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128</v>
      </c>
      <c r="AU294" s="17" t="s">
        <v>82</v>
      </c>
    </row>
    <row r="295" spans="1:65" s="2" customFormat="1" ht="11.25">
      <c r="A295" s="34"/>
      <c r="B295" s="35"/>
      <c r="C295" s="36"/>
      <c r="D295" s="191" t="s">
        <v>130</v>
      </c>
      <c r="E295" s="36"/>
      <c r="F295" s="192" t="s">
        <v>813</v>
      </c>
      <c r="G295" s="36"/>
      <c r="H295" s="36"/>
      <c r="I295" s="188"/>
      <c r="J295" s="36"/>
      <c r="K295" s="36"/>
      <c r="L295" s="39"/>
      <c r="M295" s="189"/>
      <c r="N295" s="190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130</v>
      </c>
      <c r="AU295" s="17" t="s">
        <v>82</v>
      </c>
    </row>
    <row r="296" spans="1:65" s="13" customFormat="1" ht="11.25">
      <c r="B296" s="193"/>
      <c r="C296" s="194"/>
      <c r="D296" s="186" t="s">
        <v>132</v>
      </c>
      <c r="E296" s="195" t="s">
        <v>19</v>
      </c>
      <c r="F296" s="196" t="s">
        <v>787</v>
      </c>
      <c r="G296" s="194"/>
      <c r="H296" s="197">
        <v>19.8</v>
      </c>
      <c r="I296" s="198"/>
      <c r="J296" s="194"/>
      <c r="K296" s="194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132</v>
      </c>
      <c r="AU296" s="203" t="s">
        <v>82</v>
      </c>
      <c r="AV296" s="13" t="s">
        <v>82</v>
      </c>
      <c r="AW296" s="13" t="s">
        <v>33</v>
      </c>
      <c r="AX296" s="13" t="s">
        <v>79</v>
      </c>
      <c r="AY296" s="203" t="s">
        <v>119</v>
      </c>
    </row>
    <row r="297" spans="1:65" s="12" customFormat="1" ht="22.9" customHeight="1">
      <c r="B297" s="157"/>
      <c r="C297" s="158"/>
      <c r="D297" s="159" t="s">
        <v>70</v>
      </c>
      <c r="E297" s="171" t="s">
        <v>183</v>
      </c>
      <c r="F297" s="171" t="s">
        <v>485</v>
      </c>
      <c r="G297" s="158"/>
      <c r="H297" s="158"/>
      <c r="I297" s="161"/>
      <c r="J297" s="172">
        <f>BK297</f>
        <v>0</v>
      </c>
      <c r="K297" s="158"/>
      <c r="L297" s="163"/>
      <c r="M297" s="164"/>
      <c r="N297" s="165"/>
      <c r="O297" s="165"/>
      <c r="P297" s="166">
        <f>SUM(P298:P305)</f>
        <v>0</v>
      </c>
      <c r="Q297" s="165"/>
      <c r="R297" s="166">
        <f>SUM(R298:R305)</f>
        <v>0</v>
      </c>
      <c r="S297" s="165"/>
      <c r="T297" s="167">
        <f>SUM(T298:T305)</f>
        <v>50.64</v>
      </c>
      <c r="AR297" s="168" t="s">
        <v>79</v>
      </c>
      <c r="AT297" s="169" t="s">
        <v>70</v>
      </c>
      <c r="AU297" s="169" t="s">
        <v>79</v>
      </c>
      <c r="AY297" s="168" t="s">
        <v>119</v>
      </c>
      <c r="BK297" s="170">
        <f>SUM(BK298:BK305)</f>
        <v>0</v>
      </c>
    </row>
    <row r="298" spans="1:65" s="2" customFormat="1" ht="16.5" customHeight="1">
      <c r="A298" s="34"/>
      <c r="B298" s="35"/>
      <c r="C298" s="173" t="s">
        <v>475</v>
      </c>
      <c r="D298" s="173" t="s">
        <v>121</v>
      </c>
      <c r="E298" s="174" t="s">
        <v>814</v>
      </c>
      <c r="F298" s="175" t="s">
        <v>815</v>
      </c>
      <c r="G298" s="176" t="s">
        <v>169</v>
      </c>
      <c r="H298" s="177">
        <v>8</v>
      </c>
      <c r="I298" s="178"/>
      <c r="J298" s="179">
        <f>ROUND(I298*H298,2)</f>
        <v>0</v>
      </c>
      <c r="K298" s="175" t="s">
        <v>125</v>
      </c>
      <c r="L298" s="39"/>
      <c r="M298" s="180" t="s">
        <v>19</v>
      </c>
      <c r="N298" s="181" t="s">
        <v>42</v>
      </c>
      <c r="O298" s="64"/>
      <c r="P298" s="182">
        <f>O298*H298</f>
        <v>0</v>
      </c>
      <c r="Q298" s="182">
        <v>0</v>
      </c>
      <c r="R298" s="182">
        <f>Q298*H298</f>
        <v>0</v>
      </c>
      <c r="S298" s="182">
        <v>2.0550000000000002</v>
      </c>
      <c r="T298" s="183">
        <f>S298*H298</f>
        <v>16.440000000000001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126</v>
      </c>
      <c r="AT298" s="184" t="s">
        <v>121</v>
      </c>
      <c r="AU298" s="184" t="s">
        <v>82</v>
      </c>
      <c r="AY298" s="17" t="s">
        <v>119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7" t="s">
        <v>79</v>
      </c>
      <c r="BK298" s="185">
        <f>ROUND(I298*H298,2)</f>
        <v>0</v>
      </c>
      <c r="BL298" s="17" t="s">
        <v>126</v>
      </c>
      <c r="BM298" s="184" t="s">
        <v>816</v>
      </c>
    </row>
    <row r="299" spans="1:65" s="2" customFormat="1" ht="19.5">
      <c r="A299" s="34"/>
      <c r="B299" s="35"/>
      <c r="C299" s="36"/>
      <c r="D299" s="186" t="s">
        <v>128</v>
      </c>
      <c r="E299" s="36"/>
      <c r="F299" s="187" t="s">
        <v>817</v>
      </c>
      <c r="G299" s="36"/>
      <c r="H299" s="36"/>
      <c r="I299" s="188"/>
      <c r="J299" s="36"/>
      <c r="K299" s="36"/>
      <c r="L299" s="39"/>
      <c r="M299" s="189"/>
      <c r="N299" s="190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128</v>
      </c>
      <c r="AU299" s="17" t="s">
        <v>82</v>
      </c>
    </row>
    <row r="300" spans="1:65" s="2" customFormat="1" ht="11.25">
      <c r="A300" s="34"/>
      <c r="B300" s="35"/>
      <c r="C300" s="36"/>
      <c r="D300" s="191" t="s">
        <v>130</v>
      </c>
      <c r="E300" s="36"/>
      <c r="F300" s="192" t="s">
        <v>818</v>
      </c>
      <c r="G300" s="36"/>
      <c r="H300" s="36"/>
      <c r="I300" s="188"/>
      <c r="J300" s="36"/>
      <c r="K300" s="36"/>
      <c r="L300" s="39"/>
      <c r="M300" s="189"/>
      <c r="N300" s="190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130</v>
      </c>
      <c r="AU300" s="17" t="s">
        <v>82</v>
      </c>
    </row>
    <row r="301" spans="1:65" s="13" customFormat="1" ht="11.25">
      <c r="B301" s="193"/>
      <c r="C301" s="194"/>
      <c r="D301" s="186" t="s">
        <v>132</v>
      </c>
      <c r="E301" s="195" t="s">
        <v>19</v>
      </c>
      <c r="F301" s="196" t="s">
        <v>819</v>
      </c>
      <c r="G301" s="194"/>
      <c r="H301" s="197">
        <v>8</v>
      </c>
      <c r="I301" s="198"/>
      <c r="J301" s="194"/>
      <c r="K301" s="194"/>
      <c r="L301" s="199"/>
      <c r="M301" s="200"/>
      <c r="N301" s="201"/>
      <c r="O301" s="201"/>
      <c r="P301" s="201"/>
      <c r="Q301" s="201"/>
      <c r="R301" s="201"/>
      <c r="S301" s="201"/>
      <c r="T301" s="202"/>
      <c r="AT301" s="203" t="s">
        <v>132</v>
      </c>
      <c r="AU301" s="203" t="s">
        <v>82</v>
      </c>
      <c r="AV301" s="13" t="s">
        <v>82</v>
      </c>
      <c r="AW301" s="13" t="s">
        <v>33</v>
      </c>
      <c r="AX301" s="13" t="s">
        <v>79</v>
      </c>
      <c r="AY301" s="203" t="s">
        <v>119</v>
      </c>
    </row>
    <row r="302" spans="1:65" s="2" customFormat="1" ht="16.5" customHeight="1">
      <c r="A302" s="34"/>
      <c r="B302" s="35"/>
      <c r="C302" s="173" t="s">
        <v>480</v>
      </c>
      <c r="D302" s="173" t="s">
        <v>121</v>
      </c>
      <c r="E302" s="174" t="s">
        <v>820</v>
      </c>
      <c r="F302" s="175" t="s">
        <v>821</v>
      </c>
      <c r="G302" s="176" t="s">
        <v>186</v>
      </c>
      <c r="H302" s="177">
        <v>14.25</v>
      </c>
      <c r="I302" s="178"/>
      <c r="J302" s="179">
        <f>ROUND(I302*H302,2)</f>
        <v>0</v>
      </c>
      <c r="K302" s="175" t="s">
        <v>125</v>
      </c>
      <c r="L302" s="39"/>
      <c r="M302" s="180" t="s">
        <v>19</v>
      </c>
      <c r="N302" s="181" t="s">
        <v>42</v>
      </c>
      <c r="O302" s="64"/>
      <c r="P302" s="182">
        <f>O302*H302</f>
        <v>0</v>
      </c>
      <c r="Q302" s="182">
        <v>0</v>
      </c>
      <c r="R302" s="182">
        <f>Q302*H302</f>
        <v>0</v>
      </c>
      <c r="S302" s="182">
        <v>2.4</v>
      </c>
      <c r="T302" s="183">
        <f>S302*H302</f>
        <v>34.199999999999996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4" t="s">
        <v>126</v>
      </c>
      <c r="AT302" s="184" t="s">
        <v>121</v>
      </c>
      <c r="AU302" s="184" t="s">
        <v>82</v>
      </c>
      <c r="AY302" s="17" t="s">
        <v>119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7" t="s">
        <v>79</v>
      </c>
      <c r="BK302" s="185">
        <f>ROUND(I302*H302,2)</f>
        <v>0</v>
      </c>
      <c r="BL302" s="17" t="s">
        <v>126</v>
      </c>
      <c r="BM302" s="184" t="s">
        <v>822</v>
      </c>
    </row>
    <row r="303" spans="1:65" s="2" customFormat="1" ht="19.5">
      <c r="A303" s="34"/>
      <c r="B303" s="35"/>
      <c r="C303" s="36"/>
      <c r="D303" s="186" t="s">
        <v>128</v>
      </c>
      <c r="E303" s="36"/>
      <c r="F303" s="187" t="s">
        <v>823</v>
      </c>
      <c r="G303" s="36"/>
      <c r="H303" s="36"/>
      <c r="I303" s="188"/>
      <c r="J303" s="36"/>
      <c r="K303" s="36"/>
      <c r="L303" s="39"/>
      <c r="M303" s="189"/>
      <c r="N303" s="190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128</v>
      </c>
      <c r="AU303" s="17" t="s">
        <v>82</v>
      </c>
    </row>
    <row r="304" spans="1:65" s="2" customFormat="1" ht="11.25">
      <c r="A304" s="34"/>
      <c r="B304" s="35"/>
      <c r="C304" s="36"/>
      <c r="D304" s="191" t="s">
        <v>130</v>
      </c>
      <c r="E304" s="36"/>
      <c r="F304" s="192" t="s">
        <v>824</v>
      </c>
      <c r="G304" s="36"/>
      <c r="H304" s="36"/>
      <c r="I304" s="188"/>
      <c r="J304" s="36"/>
      <c r="K304" s="36"/>
      <c r="L304" s="39"/>
      <c r="M304" s="189"/>
      <c r="N304" s="190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130</v>
      </c>
      <c r="AU304" s="17" t="s">
        <v>82</v>
      </c>
    </row>
    <row r="305" spans="1:65" s="13" customFormat="1" ht="11.25">
      <c r="B305" s="193"/>
      <c r="C305" s="194"/>
      <c r="D305" s="186" t="s">
        <v>132</v>
      </c>
      <c r="E305" s="195" t="s">
        <v>19</v>
      </c>
      <c r="F305" s="196" t="s">
        <v>825</v>
      </c>
      <c r="G305" s="194"/>
      <c r="H305" s="197">
        <v>14.25</v>
      </c>
      <c r="I305" s="198"/>
      <c r="J305" s="194"/>
      <c r="K305" s="194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132</v>
      </c>
      <c r="AU305" s="203" t="s">
        <v>82</v>
      </c>
      <c r="AV305" s="13" t="s">
        <v>82</v>
      </c>
      <c r="AW305" s="13" t="s">
        <v>33</v>
      </c>
      <c r="AX305" s="13" t="s">
        <v>79</v>
      </c>
      <c r="AY305" s="203" t="s">
        <v>119</v>
      </c>
    </row>
    <row r="306" spans="1:65" s="12" customFormat="1" ht="22.9" customHeight="1">
      <c r="B306" s="157"/>
      <c r="C306" s="158"/>
      <c r="D306" s="159" t="s">
        <v>70</v>
      </c>
      <c r="E306" s="171" t="s">
        <v>826</v>
      </c>
      <c r="F306" s="171" t="s">
        <v>827</v>
      </c>
      <c r="G306" s="158"/>
      <c r="H306" s="158"/>
      <c r="I306" s="161"/>
      <c r="J306" s="172">
        <f>BK306</f>
        <v>0</v>
      </c>
      <c r="K306" s="158"/>
      <c r="L306" s="163"/>
      <c r="M306" s="164"/>
      <c r="N306" s="165"/>
      <c r="O306" s="165"/>
      <c r="P306" s="166">
        <f>SUM(P307:P330)</f>
        <v>0</v>
      </c>
      <c r="Q306" s="165"/>
      <c r="R306" s="166">
        <f>SUM(R307:R330)</f>
        <v>0</v>
      </c>
      <c r="S306" s="165"/>
      <c r="T306" s="167">
        <f>SUM(T307:T330)</f>
        <v>0</v>
      </c>
      <c r="AR306" s="168" t="s">
        <v>79</v>
      </c>
      <c r="AT306" s="169" t="s">
        <v>70</v>
      </c>
      <c r="AU306" s="169" t="s">
        <v>79</v>
      </c>
      <c r="AY306" s="168" t="s">
        <v>119</v>
      </c>
      <c r="BK306" s="170">
        <f>SUM(BK307:BK330)</f>
        <v>0</v>
      </c>
    </row>
    <row r="307" spans="1:65" s="2" customFormat="1" ht="16.5" customHeight="1">
      <c r="A307" s="34"/>
      <c r="B307" s="35"/>
      <c r="C307" s="173" t="s">
        <v>486</v>
      </c>
      <c r="D307" s="173" t="s">
        <v>121</v>
      </c>
      <c r="E307" s="174" t="s">
        <v>828</v>
      </c>
      <c r="F307" s="175" t="s">
        <v>829</v>
      </c>
      <c r="G307" s="176" t="s">
        <v>269</v>
      </c>
      <c r="H307" s="177">
        <v>34.200000000000003</v>
      </c>
      <c r="I307" s="178"/>
      <c r="J307" s="179">
        <f>ROUND(I307*H307,2)</f>
        <v>0</v>
      </c>
      <c r="K307" s="175" t="s">
        <v>125</v>
      </c>
      <c r="L307" s="39"/>
      <c r="M307" s="180" t="s">
        <v>19</v>
      </c>
      <c r="N307" s="181" t="s">
        <v>42</v>
      </c>
      <c r="O307" s="64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4" t="s">
        <v>126</v>
      </c>
      <c r="AT307" s="184" t="s">
        <v>121</v>
      </c>
      <c r="AU307" s="184" t="s">
        <v>82</v>
      </c>
      <c r="AY307" s="17" t="s">
        <v>119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7" t="s">
        <v>79</v>
      </c>
      <c r="BK307" s="185">
        <f>ROUND(I307*H307,2)</f>
        <v>0</v>
      </c>
      <c r="BL307" s="17" t="s">
        <v>126</v>
      </c>
      <c r="BM307" s="184" t="s">
        <v>830</v>
      </c>
    </row>
    <row r="308" spans="1:65" s="2" customFormat="1" ht="11.25">
      <c r="A308" s="34"/>
      <c r="B308" s="35"/>
      <c r="C308" s="36"/>
      <c r="D308" s="186" t="s">
        <v>128</v>
      </c>
      <c r="E308" s="36"/>
      <c r="F308" s="187" t="s">
        <v>831</v>
      </c>
      <c r="G308" s="36"/>
      <c r="H308" s="36"/>
      <c r="I308" s="188"/>
      <c r="J308" s="36"/>
      <c r="K308" s="36"/>
      <c r="L308" s="39"/>
      <c r="M308" s="189"/>
      <c r="N308" s="190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128</v>
      </c>
      <c r="AU308" s="17" t="s">
        <v>82</v>
      </c>
    </row>
    <row r="309" spans="1:65" s="2" customFormat="1" ht="11.25">
      <c r="A309" s="34"/>
      <c r="B309" s="35"/>
      <c r="C309" s="36"/>
      <c r="D309" s="191" t="s">
        <v>130</v>
      </c>
      <c r="E309" s="36"/>
      <c r="F309" s="192" t="s">
        <v>832</v>
      </c>
      <c r="G309" s="36"/>
      <c r="H309" s="36"/>
      <c r="I309" s="188"/>
      <c r="J309" s="36"/>
      <c r="K309" s="36"/>
      <c r="L309" s="39"/>
      <c r="M309" s="189"/>
      <c r="N309" s="190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130</v>
      </c>
      <c r="AU309" s="17" t="s">
        <v>82</v>
      </c>
    </row>
    <row r="310" spans="1:65" s="13" customFormat="1" ht="11.25">
      <c r="B310" s="193"/>
      <c r="C310" s="194"/>
      <c r="D310" s="186" t="s">
        <v>132</v>
      </c>
      <c r="E310" s="195" t="s">
        <v>19</v>
      </c>
      <c r="F310" s="196" t="s">
        <v>833</v>
      </c>
      <c r="G310" s="194"/>
      <c r="H310" s="197">
        <v>34.200000000000003</v>
      </c>
      <c r="I310" s="198"/>
      <c r="J310" s="194"/>
      <c r="K310" s="194"/>
      <c r="L310" s="199"/>
      <c r="M310" s="200"/>
      <c r="N310" s="201"/>
      <c r="O310" s="201"/>
      <c r="P310" s="201"/>
      <c r="Q310" s="201"/>
      <c r="R310" s="201"/>
      <c r="S310" s="201"/>
      <c r="T310" s="202"/>
      <c r="AT310" s="203" t="s">
        <v>132</v>
      </c>
      <c r="AU310" s="203" t="s">
        <v>82</v>
      </c>
      <c r="AV310" s="13" t="s">
        <v>82</v>
      </c>
      <c r="AW310" s="13" t="s">
        <v>33</v>
      </c>
      <c r="AX310" s="13" t="s">
        <v>79</v>
      </c>
      <c r="AY310" s="203" t="s">
        <v>119</v>
      </c>
    </row>
    <row r="311" spans="1:65" s="2" customFormat="1" ht="16.5" customHeight="1">
      <c r="A311" s="34"/>
      <c r="B311" s="35"/>
      <c r="C311" s="173" t="s">
        <v>493</v>
      </c>
      <c r="D311" s="173" t="s">
        <v>121</v>
      </c>
      <c r="E311" s="174" t="s">
        <v>834</v>
      </c>
      <c r="F311" s="175" t="s">
        <v>835</v>
      </c>
      <c r="G311" s="176" t="s">
        <v>269</v>
      </c>
      <c r="H311" s="177">
        <v>478.8</v>
      </c>
      <c r="I311" s="178"/>
      <c r="J311" s="179">
        <f>ROUND(I311*H311,2)</f>
        <v>0</v>
      </c>
      <c r="K311" s="175" t="s">
        <v>125</v>
      </c>
      <c r="L311" s="39"/>
      <c r="M311" s="180" t="s">
        <v>19</v>
      </c>
      <c r="N311" s="181" t="s">
        <v>42</v>
      </c>
      <c r="O311" s="64"/>
      <c r="P311" s="182">
        <f>O311*H311</f>
        <v>0</v>
      </c>
      <c r="Q311" s="182">
        <v>0</v>
      </c>
      <c r="R311" s="182">
        <f>Q311*H311</f>
        <v>0</v>
      </c>
      <c r="S311" s="182">
        <v>0</v>
      </c>
      <c r="T311" s="18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4" t="s">
        <v>126</v>
      </c>
      <c r="AT311" s="184" t="s">
        <v>121</v>
      </c>
      <c r="AU311" s="184" t="s">
        <v>82</v>
      </c>
      <c r="AY311" s="17" t="s">
        <v>119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7" t="s">
        <v>79</v>
      </c>
      <c r="BK311" s="185">
        <f>ROUND(I311*H311,2)</f>
        <v>0</v>
      </c>
      <c r="BL311" s="17" t="s">
        <v>126</v>
      </c>
      <c r="BM311" s="184" t="s">
        <v>836</v>
      </c>
    </row>
    <row r="312" spans="1:65" s="2" customFormat="1" ht="11.25">
      <c r="A312" s="34"/>
      <c r="B312" s="35"/>
      <c r="C312" s="36"/>
      <c r="D312" s="186" t="s">
        <v>128</v>
      </c>
      <c r="E312" s="36"/>
      <c r="F312" s="187" t="s">
        <v>837</v>
      </c>
      <c r="G312" s="36"/>
      <c r="H312" s="36"/>
      <c r="I312" s="188"/>
      <c r="J312" s="36"/>
      <c r="K312" s="36"/>
      <c r="L312" s="39"/>
      <c r="M312" s="189"/>
      <c r="N312" s="190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128</v>
      </c>
      <c r="AU312" s="17" t="s">
        <v>82</v>
      </c>
    </row>
    <row r="313" spans="1:65" s="2" customFormat="1" ht="11.25">
      <c r="A313" s="34"/>
      <c r="B313" s="35"/>
      <c r="C313" s="36"/>
      <c r="D313" s="191" t="s">
        <v>130</v>
      </c>
      <c r="E313" s="36"/>
      <c r="F313" s="192" t="s">
        <v>838</v>
      </c>
      <c r="G313" s="36"/>
      <c r="H313" s="36"/>
      <c r="I313" s="188"/>
      <c r="J313" s="36"/>
      <c r="K313" s="36"/>
      <c r="L313" s="39"/>
      <c r="M313" s="189"/>
      <c r="N313" s="190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130</v>
      </c>
      <c r="AU313" s="17" t="s">
        <v>82</v>
      </c>
    </row>
    <row r="314" spans="1:65" s="13" customFormat="1" ht="11.25">
      <c r="B314" s="193"/>
      <c r="C314" s="194"/>
      <c r="D314" s="186" t="s">
        <v>132</v>
      </c>
      <c r="E314" s="195" t="s">
        <v>19</v>
      </c>
      <c r="F314" s="196" t="s">
        <v>839</v>
      </c>
      <c r="G314" s="194"/>
      <c r="H314" s="197">
        <v>478.8</v>
      </c>
      <c r="I314" s="198"/>
      <c r="J314" s="194"/>
      <c r="K314" s="194"/>
      <c r="L314" s="199"/>
      <c r="M314" s="200"/>
      <c r="N314" s="201"/>
      <c r="O314" s="201"/>
      <c r="P314" s="201"/>
      <c r="Q314" s="201"/>
      <c r="R314" s="201"/>
      <c r="S314" s="201"/>
      <c r="T314" s="202"/>
      <c r="AT314" s="203" t="s">
        <v>132</v>
      </c>
      <c r="AU314" s="203" t="s">
        <v>82</v>
      </c>
      <c r="AV314" s="13" t="s">
        <v>82</v>
      </c>
      <c r="AW314" s="13" t="s">
        <v>33</v>
      </c>
      <c r="AX314" s="13" t="s">
        <v>79</v>
      </c>
      <c r="AY314" s="203" t="s">
        <v>119</v>
      </c>
    </row>
    <row r="315" spans="1:65" s="2" customFormat="1" ht="16.5" customHeight="1">
      <c r="A315" s="34"/>
      <c r="B315" s="35"/>
      <c r="C315" s="173" t="s">
        <v>497</v>
      </c>
      <c r="D315" s="173" t="s">
        <v>121</v>
      </c>
      <c r="E315" s="174" t="s">
        <v>840</v>
      </c>
      <c r="F315" s="175" t="s">
        <v>841</v>
      </c>
      <c r="G315" s="176" t="s">
        <v>269</v>
      </c>
      <c r="H315" s="177">
        <v>16.440000000000001</v>
      </c>
      <c r="I315" s="178"/>
      <c r="J315" s="179">
        <f>ROUND(I315*H315,2)</f>
        <v>0</v>
      </c>
      <c r="K315" s="175" t="s">
        <v>125</v>
      </c>
      <c r="L315" s="39"/>
      <c r="M315" s="180" t="s">
        <v>19</v>
      </c>
      <c r="N315" s="181" t="s">
        <v>42</v>
      </c>
      <c r="O315" s="64"/>
      <c r="P315" s="182">
        <f>O315*H315</f>
        <v>0</v>
      </c>
      <c r="Q315" s="182">
        <v>0</v>
      </c>
      <c r="R315" s="182">
        <f>Q315*H315</f>
        <v>0</v>
      </c>
      <c r="S315" s="182">
        <v>0</v>
      </c>
      <c r="T315" s="18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126</v>
      </c>
      <c r="AT315" s="184" t="s">
        <v>121</v>
      </c>
      <c r="AU315" s="184" t="s">
        <v>82</v>
      </c>
      <c r="AY315" s="17" t="s">
        <v>119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7" t="s">
        <v>79</v>
      </c>
      <c r="BK315" s="185">
        <f>ROUND(I315*H315,2)</f>
        <v>0</v>
      </c>
      <c r="BL315" s="17" t="s">
        <v>126</v>
      </c>
      <c r="BM315" s="184" t="s">
        <v>842</v>
      </c>
    </row>
    <row r="316" spans="1:65" s="2" customFormat="1" ht="11.25">
      <c r="A316" s="34"/>
      <c r="B316" s="35"/>
      <c r="C316" s="36"/>
      <c r="D316" s="186" t="s">
        <v>128</v>
      </c>
      <c r="E316" s="36"/>
      <c r="F316" s="187" t="s">
        <v>843</v>
      </c>
      <c r="G316" s="36"/>
      <c r="H316" s="36"/>
      <c r="I316" s="188"/>
      <c r="J316" s="36"/>
      <c r="K316" s="36"/>
      <c r="L316" s="39"/>
      <c r="M316" s="189"/>
      <c r="N316" s="190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128</v>
      </c>
      <c r="AU316" s="17" t="s">
        <v>82</v>
      </c>
    </row>
    <row r="317" spans="1:65" s="2" customFormat="1" ht="11.25">
      <c r="A317" s="34"/>
      <c r="B317" s="35"/>
      <c r="C317" s="36"/>
      <c r="D317" s="191" t="s">
        <v>130</v>
      </c>
      <c r="E317" s="36"/>
      <c r="F317" s="192" t="s">
        <v>844</v>
      </c>
      <c r="G317" s="36"/>
      <c r="H317" s="36"/>
      <c r="I317" s="188"/>
      <c r="J317" s="36"/>
      <c r="K317" s="36"/>
      <c r="L317" s="39"/>
      <c r="M317" s="189"/>
      <c r="N317" s="190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130</v>
      </c>
      <c r="AU317" s="17" t="s">
        <v>82</v>
      </c>
    </row>
    <row r="318" spans="1:65" s="13" customFormat="1" ht="11.25">
      <c r="B318" s="193"/>
      <c r="C318" s="194"/>
      <c r="D318" s="186" t="s">
        <v>132</v>
      </c>
      <c r="E318" s="195" t="s">
        <v>19</v>
      </c>
      <c r="F318" s="196" t="s">
        <v>845</v>
      </c>
      <c r="G318" s="194"/>
      <c r="H318" s="197">
        <v>16.440000000000001</v>
      </c>
      <c r="I318" s="198"/>
      <c r="J318" s="194"/>
      <c r="K318" s="194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132</v>
      </c>
      <c r="AU318" s="203" t="s">
        <v>82</v>
      </c>
      <c r="AV318" s="13" t="s">
        <v>82</v>
      </c>
      <c r="AW318" s="13" t="s">
        <v>33</v>
      </c>
      <c r="AX318" s="13" t="s">
        <v>79</v>
      </c>
      <c r="AY318" s="203" t="s">
        <v>119</v>
      </c>
    </row>
    <row r="319" spans="1:65" s="2" customFormat="1" ht="16.5" customHeight="1">
      <c r="A319" s="34"/>
      <c r="B319" s="35"/>
      <c r="C319" s="173" t="s">
        <v>503</v>
      </c>
      <c r="D319" s="173" t="s">
        <v>121</v>
      </c>
      <c r="E319" s="174" t="s">
        <v>846</v>
      </c>
      <c r="F319" s="175" t="s">
        <v>847</v>
      </c>
      <c r="G319" s="176" t="s">
        <v>269</v>
      </c>
      <c r="H319" s="177">
        <v>230.16</v>
      </c>
      <c r="I319" s="178"/>
      <c r="J319" s="179">
        <f>ROUND(I319*H319,2)</f>
        <v>0</v>
      </c>
      <c r="K319" s="175" t="s">
        <v>125</v>
      </c>
      <c r="L319" s="39"/>
      <c r="M319" s="180" t="s">
        <v>19</v>
      </c>
      <c r="N319" s="181" t="s">
        <v>42</v>
      </c>
      <c r="O319" s="64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4" t="s">
        <v>126</v>
      </c>
      <c r="AT319" s="184" t="s">
        <v>121</v>
      </c>
      <c r="AU319" s="184" t="s">
        <v>82</v>
      </c>
      <c r="AY319" s="17" t="s">
        <v>119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7" t="s">
        <v>79</v>
      </c>
      <c r="BK319" s="185">
        <f>ROUND(I319*H319,2)</f>
        <v>0</v>
      </c>
      <c r="BL319" s="17" t="s">
        <v>126</v>
      </c>
      <c r="BM319" s="184" t="s">
        <v>848</v>
      </c>
    </row>
    <row r="320" spans="1:65" s="2" customFormat="1" ht="19.5">
      <c r="A320" s="34"/>
      <c r="B320" s="35"/>
      <c r="C320" s="36"/>
      <c r="D320" s="186" t="s">
        <v>128</v>
      </c>
      <c r="E320" s="36"/>
      <c r="F320" s="187" t="s">
        <v>849</v>
      </c>
      <c r="G320" s="36"/>
      <c r="H320" s="36"/>
      <c r="I320" s="188"/>
      <c r="J320" s="36"/>
      <c r="K320" s="36"/>
      <c r="L320" s="39"/>
      <c r="M320" s="189"/>
      <c r="N320" s="190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128</v>
      </c>
      <c r="AU320" s="17" t="s">
        <v>82</v>
      </c>
    </row>
    <row r="321" spans="1:65" s="2" customFormat="1" ht="11.25">
      <c r="A321" s="34"/>
      <c r="B321" s="35"/>
      <c r="C321" s="36"/>
      <c r="D321" s="191" t="s">
        <v>130</v>
      </c>
      <c r="E321" s="36"/>
      <c r="F321" s="192" t="s">
        <v>850</v>
      </c>
      <c r="G321" s="36"/>
      <c r="H321" s="36"/>
      <c r="I321" s="188"/>
      <c r="J321" s="36"/>
      <c r="K321" s="36"/>
      <c r="L321" s="39"/>
      <c r="M321" s="189"/>
      <c r="N321" s="190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130</v>
      </c>
      <c r="AU321" s="17" t="s">
        <v>82</v>
      </c>
    </row>
    <row r="322" spans="1:65" s="13" customFormat="1" ht="11.25">
      <c r="B322" s="193"/>
      <c r="C322" s="194"/>
      <c r="D322" s="186" t="s">
        <v>132</v>
      </c>
      <c r="E322" s="195" t="s">
        <v>19</v>
      </c>
      <c r="F322" s="196" t="s">
        <v>851</v>
      </c>
      <c r="G322" s="194"/>
      <c r="H322" s="197">
        <v>230.16</v>
      </c>
      <c r="I322" s="198"/>
      <c r="J322" s="194"/>
      <c r="K322" s="194"/>
      <c r="L322" s="199"/>
      <c r="M322" s="200"/>
      <c r="N322" s="201"/>
      <c r="O322" s="201"/>
      <c r="P322" s="201"/>
      <c r="Q322" s="201"/>
      <c r="R322" s="201"/>
      <c r="S322" s="201"/>
      <c r="T322" s="202"/>
      <c r="AT322" s="203" t="s">
        <v>132</v>
      </c>
      <c r="AU322" s="203" t="s">
        <v>82</v>
      </c>
      <c r="AV322" s="13" t="s">
        <v>82</v>
      </c>
      <c r="AW322" s="13" t="s">
        <v>33</v>
      </c>
      <c r="AX322" s="13" t="s">
        <v>79</v>
      </c>
      <c r="AY322" s="203" t="s">
        <v>119</v>
      </c>
    </row>
    <row r="323" spans="1:65" s="2" customFormat="1" ht="21.75" customHeight="1">
      <c r="A323" s="34"/>
      <c r="B323" s="35"/>
      <c r="C323" s="173" t="s">
        <v>507</v>
      </c>
      <c r="D323" s="173" t="s">
        <v>121</v>
      </c>
      <c r="E323" s="174" t="s">
        <v>852</v>
      </c>
      <c r="F323" s="175" t="s">
        <v>853</v>
      </c>
      <c r="G323" s="176" t="s">
        <v>269</v>
      </c>
      <c r="H323" s="177">
        <v>16.440000000000001</v>
      </c>
      <c r="I323" s="178"/>
      <c r="J323" s="179">
        <f>ROUND(I323*H323,2)</f>
        <v>0</v>
      </c>
      <c r="K323" s="175" t="s">
        <v>125</v>
      </c>
      <c r="L323" s="39"/>
      <c r="M323" s="180" t="s">
        <v>19</v>
      </c>
      <c r="N323" s="181" t="s">
        <v>42</v>
      </c>
      <c r="O323" s="64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126</v>
      </c>
      <c r="AT323" s="184" t="s">
        <v>121</v>
      </c>
      <c r="AU323" s="184" t="s">
        <v>82</v>
      </c>
      <c r="AY323" s="17" t="s">
        <v>119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7" t="s">
        <v>79</v>
      </c>
      <c r="BK323" s="185">
        <f>ROUND(I323*H323,2)</f>
        <v>0</v>
      </c>
      <c r="BL323" s="17" t="s">
        <v>126</v>
      </c>
      <c r="BM323" s="184" t="s">
        <v>854</v>
      </c>
    </row>
    <row r="324" spans="1:65" s="2" customFormat="1" ht="11.25">
      <c r="A324" s="34"/>
      <c r="B324" s="35"/>
      <c r="C324" s="36"/>
      <c r="D324" s="186" t="s">
        <v>128</v>
      </c>
      <c r="E324" s="36"/>
      <c r="F324" s="187" t="s">
        <v>855</v>
      </c>
      <c r="G324" s="36"/>
      <c r="H324" s="36"/>
      <c r="I324" s="188"/>
      <c r="J324" s="36"/>
      <c r="K324" s="36"/>
      <c r="L324" s="39"/>
      <c r="M324" s="189"/>
      <c r="N324" s="190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128</v>
      </c>
      <c r="AU324" s="17" t="s">
        <v>82</v>
      </c>
    </row>
    <row r="325" spans="1:65" s="2" customFormat="1" ht="11.25">
      <c r="A325" s="34"/>
      <c r="B325" s="35"/>
      <c r="C325" s="36"/>
      <c r="D325" s="191" t="s">
        <v>130</v>
      </c>
      <c r="E325" s="36"/>
      <c r="F325" s="192" t="s">
        <v>856</v>
      </c>
      <c r="G325" s="36"/>
      <c r="H325" s="36"/>
      <c r="I325" s="188"/>
      <c r="J325" s="36"/>
      <c r="K325" s="36"/>
      <c r="L325" s="39"/>
      <c r="M325" s="189"/>
      <c r="N325" s="190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130</v>
      </c>
      <c r="AU325" s="17" t="s">
        <v>82</v>
      </c>
    </row>
    <row r="326" spans="1:65" s="13" customFormat="1" ht="11.25">
      <c r="B326" s="193"/>
      <c r="C326" s="194"/>
      <c r="D326" s="186" t="s">
        <v>132</v>
      </c>
      <c r="E326" s="195" t="s">
        <v>19</v>
      </c>
      <c r="F326" s="196" t="s">
        <v>845</v>
      </c>
      <c r="G326" s="194"/>
      <c r="H326" s="197">
        <v>16.440000000000001</v>
      </c>
      <c r="I326" s="198"/>
      <c r="J326" s="194"/>
      <c r="K326" s="194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132</v>
      </c>
      <c r="AU326" s="203" t="s">
        <v>82</v>
      </c>
      <c r="AV326" s="13" t="s">
        <v>82</v>
      </c>
      <c r="AW326" s="13" t="s">
        <v>33</v>
      </c>
      <c r="AX326" s="13" t="s">
        <v>79</v>
      </c>
      <c r="AY326" s="203" t="s">
        <v>119</v>
      </c>
    </row>
    <row r="327" spans="1:65" s="2" customFormat="1" ht="21.75" customHeight="1">
      <c r="A327" s="34"/>
      <c r="B327" s="35"/>
      <c r="C327" s="173" t="s">
        <v>512</v>
      </c>
      <c r="D327" s="173" t="s">
        <v>121</v>
      </c>
      <c r="E327" s="174" t="s">
        <v>857</v>
      </c>
      <c r="F327" s="175" t="s">
        <v>858</v>
      </c>
      <c r="G327" s="176" t="s">
        <v>269</v>
      </c>
      <c r="H327" s="177">
        <v>34.200000000000003</v>
      </c>
      <c r="I327" s="178"/>
      <c r="J327" s="179">
        <f>ROUND(I327*H327,2)</f>
        <v>0</v>
      </c>
      <c r="K327" s="175" t="s">
        <v>125</v>
      </c>
      <c r="L327" s="39"/>
      <c r="M327" s="180" t="s">
        <v>19</v>
      </c>
      <c r="N327" s="181" t="s">
        <v>42</v>
      </c>
      <c r="O327" s="64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4" t="s">
        <v>126</v>
      </c>
      <c r="AT327" s="184" t="s">
        <v>121</v>
      </c>
      <c r="AU327" s="184" t="s">
        <v>82</v>
      </c>
      <c r="AY327" s="17" t="s">
        <v>119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7" t="s">
        <v>79</v>
      </c>
      <c r="BK327" s="185">
        <f>ROUND(I327*H327,2)</f>
        <v>0</v>
      </c>
      <c r="BL327" s="17" t="s">
        <v>126</v>
      </c>
      <c r="BM327" s="184" t="s">
        <v>859</v>
      </c>
    </row>
    <row r="328" spans="1:65" s="2" customFormat="1" ht="19.5">
      <c r="A328" s="34"/>
      <c r="B328" s="35"/>
      <c r="C328" s="36"/>
      <c r="D328" s="186" t="s">
        <v>128</v>
      </c>
      <c r="E328" s="36"/>
      <c r="F328" s="187" t="s">
        <v>860</v>
      </c>
      <c r="G328" s="36"/>
      <c r="H328" s="36"/>
      <c r="I328" s="188"/>
      <c r="J328" s="36"/>
      <c r="K328" s="36"/>
      <c r="L328" s="39"/>
      <c r="M328" s="189"/>
      <c r="N328" s="190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128</v>
      </c>
      <c r="AU328" s="17" t="s">
        <v>82</v>
      </c>
    </row>
    <row r="329" spans="1:65" s="2" customFormat="1" ht="11.25">
      <c r="A329" s="34"/>
      <c r="B329" s="35"/>
      <c r="C329" s="36"/>
      <c r="D329" s="191" t="s">
        <v>130</v>
      </c>
      <c r="E329" s="36"/>
      <c r="F329" s="192" t="s">
        <v>861</v>
      </c>
      <c r="G329" s="36"/>
      <c r="H329" s="36"/>
      <c r="I329" s="188"/>
      <c r="J329" s="36"/>
      <c r="K329" s="36"/>
      <c r="L329" s="39"/>
      <c r="M329" s="189"/>
      <c r="N329" s="190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130</v>
      </c>
      <c r="AU329" s="17" t="s">
        <v>82</v>
      </c>
    </row>
    <row r="330" spans="1:65" s="13" customFormat="1" ht="11.25">
      <c r="B330" s="193"/>
      <c r="C330" s="194"/>
      <c r="D330" s="186" t="s">
        <v>132</v>
      </c>
      <c r="E330" s="195" t="s">
        <v>19</v>
      </c>
      <c r="F330" s="196" t="s">
        <v>833</v>
      </c>
      <c r="G330" s="194"/>
      <c r="H330" s="197">
        <v>34.200000000000003</v>
      </c>
      <c r="I330" s="198"/>
      <c r="J330" s="194"/>
      <c r="K330" s="194"/>
      <c r="L330" s="199"/>
      <c r="M330" s="200"/>
      <c r="N330" s="201"/>
      <c r="O330" s="201"/>
      <c r="P330" s="201"/>
      <c r="Q330" s="201"/>
      <c r="R330" s="201"/>
      <c r="S330" s="201"/>
      <c r="T330" s="202"/>
      <c r="AT330" s="203" t="s">
        <v>132</v>
      </c>
      <c r="AU330" s="203" t="s">
        <v>82</v>
      </c>
      <c r="AV330" s="13" t="s">
        <v>82</v>
      </c>
      <c r="AW330" s="13" t="s">
        <v>33</v>
      </c>
      <c r="AX330" s="13" t="s">
        <v>79</v>
      </c>
      <c r="AY330" s="203" t="s">
        <v>119</v>
      </c>
    </row>
    <row r="331" spans="1:65" s="12" customFormat="1" ht="22.9" customHeight="1">
      <c r="B331" s="157"/>
      <c r="C331" s="158"/>
      <c r="D331" s="159" t="s">
        <v>70</v>
      </c>
      <c r="E331" s="171" t="s">
        <v>553</v>
      </c>
      <c r="F331" s="171" t="s">
        <v>554</v>
      </c>
      <c r="G331" s="158"/>
      <c r="H331" s="158"/>
      <c r="I331" s="161"/>
      <c r="J331" s="172">
        <f>BK331</f>
        <v>0</v>
      </c>
      <c r="K331" s="158"/>
      <c r="L331" s="163"/>
      <c r="M331" s="164"/>
      <c r="N331" s="165"/>
      <c r="O331" s="165"/>
      <c r="P331" s="166">
        <f>SUM(P332:P334)</f>
        <v>0</v>
      </c>
      <c r="Q331" s="165"/>
      <c r="R331" s="166">
        <f>SUM(R332:R334)</f>
        <v>0</v>
      </c>
      <c r="S331" s="165"/>
      <c r="T331" s="167">
        <f>SUM(T332:T334)</f>
        <v>0</v>
      </c>
      <c r="AR331" s="168" t="s">
        <v>79</v>
      </c>
      <c r="AT331" s="169" t="s">
        <v>70</v>
      </c>
      <c r="AU331" s="169" t="s">
        <v>79</v>
      </c>
      <c r="AY331" s="168" t="s">
        <v>119</v>
      </c>
      <c r="BK331" s="170">
        <f>SUM(BK332:BK334)</f>
        <v>0</v>
      </c>
    </row>
    <row r="332" spans="1:65" s="2" customFormat="1" ht="16.5" customHeight="1">
      <c r="A332" s="34"/>
      <c r="B332" s="35"/>
      <c r="C332" s="173" t="s">
        <v>518</v>
      </c>
      <c r="D332" s="173" t="s">
        <v>121</v>
      </c>
      <c r="E332" s="174" t="s">
        <v>862</v>
      </c>
      <c r="F332" s="175" t="s">
        <v>863</v>
      </c>
      <c r="G332" s="176" t="s">
        <v>269</v>
      </c>
      <c r="H332" s="177">
        <v>154.99100000000001</v>
      </c>
      <c r="I332" s="178"/>
      <c r="J332" s="179">
        <f>ROUND(I332*H332,2)</f>
        <v>0</v>
      </c>
      <c r="K332" s="175" t="s">
        <v>125</v>
      </c>
      <c r="L332" s="39"/>
      <c r="M332" s="180" t="s">
        <v>19</v>
      </c>
      <c r="N332" s="181" t="s">
        <v>42</v>
      </c>
      <c r="O332" s="64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4" t="s">
        <v>126</v>
      </c>
      <c r="AT332" s="184" t="s">
        <v>121</v>
      </c>
      <c r="AU332" s="184" t="s">
        <v>82</v>
      </c>
      <c r="AY332" s="17" t="s">
        <v>119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7" t="s">
        <v>79</v>
      </c>
      <c r="BK332" s="185">
        <f>ROUND(I332*H332,2)</f>
        <v>0</v>
      </c>
      <c r="BL332" s="17" t="s">
        <v>126</v>
      </c>
      <c r="BM332" s="184" t="s">
        <v>864</v>
      </c>
    </row>
    <row r="333" spans="1:65" s="2" customFormat="1" ht="19.5">
      <c r="A333" s="34"/>
      <c r="B333" s="35"/>
      <c r="C333" s="36"/>
      <c r="D333" s="186" t="s">
        <v>128</v>
      </c>
      <c r="E333" s="36"/>
      <c r="F333" s="187" t="s">
        <v>865</v>
      </c>
      <c r="G333" s="36"/>
      <c r="H333" s="36"/>
      <c r="I333" s="188"/>
      <c r="J333" s="36"/>
      <c r="K333" s="36"/>
      <c r="L333" s="39"/>
      <c r="M333" s="189"/>
      <c r="N333" s="190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128</v>
      </c>
      <c r="AU333" s="17" t="s">
        <v>82</v>
      </c>
    </row>
    <row r="334" spans="1:65" s="2" customFormat="1" ht="11.25">
      <c r="A334" s="34"/>
      <c r="B334" s="35"/>
      <c r="C334" s="36"/>
      <c r="D334" s="191" t="s">
        <v>130</v>
      </c>
      <c r="E334" s="36"/>
      <c r="F334" s="192" t="s">
        <v>866</v>
      </c>
      <c r="G334" s="36"/>
      <c r="H334" s="36"/>
      <c r="I334" s="188"/>
      <c r="J334" s="36"/>
      <c r="K334" s="36"/>
      <c r="L334" s="39"/>
      <c r="M334" s="189"/>
      <c r="N334" s="190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130</v>
      </c>
      <c r="AU334" s="17" t="s">
        <v>82</v>
      </c>
    </row>
    <row r="335" spans="1:65" s="12" customFormat="1" ht="25.9" customHeight="1">
      <c r="B335" s="157"/>
      <c r="C335" s="158"/>
      <c r="D335" s="159" t="s">
        <v>70</v>
      </c>
      <c r="E335" s="160" t="s">
        <v>867</v>
      </c>
      <c r="F335" s="160" t="s">
        <v>868</v>
      </c>
      <c r="G335" s="158"/>
      <c r="H335" s="158"/>
      <c r="I335" s="161"/>
      <c r="J335" s="162">
        <f>BK335</f>
        <v>0</v>
      </c>
      <c r="K335" s="158"/>
      <c r="L335" s="163"/>
      <c r="M335" s="164"/>
      <c r="N335" s="165"/>
      <c r="O335" s="165"/>
      <c r="P335" s="166">
        <f>P336+P359</f>
        <v>0</v>
      </c>
      <c r="Q335" s="165"/>
      <c r="R335" s="166">
        <f>R336+R359</f>
        <v>0.54460849999999994</v>
      </c>
      <c r="S335" s="165"/>
      <c r="T335" s="167">
        <f>T336+T359</f>
        <v>0</v>
      </c>
      <c r="AR335" s="168" t="s">
        <v>82</v>
      </c>
      <c r="AT335" s="169" t="s">
        <v>70</v>
      </c>
      <c r="AU335" s="169" t="s">
        <v>71</v>
      </c>
      <c r="AY335" s="168" t="s">
        <v>119</v>
      </c>
      <c r="BK335" s="170">
        <f>BK336+BK359</f>
        <v>0</v>
      </c>
    </row>
    <row r="336" spans="1:65" s="12" customFormat="1" ht="22.9" customHeight="1">
      <c r="B336" s="157"/>
      <c r="C336" s="158"/>
      <c r="D336" s="159" t="s">
        <v>70</v>
      </c>
      <c r="E336" s="171" t="s">
        <v>869</v>
      </c>
      <c r="F336" s="171" t="s">
        <v>870</v>
      </c>
      <c r="G336" s="158"/>
      <c r="H336" s="158"/>
      <c r="I336" s="161"/>
      <c r="J336" s="172">
        <f>BK336</f>
        <v>0</v>
      </c>
      <c r="K336" s="158"/>
      <c r="L336" s="163"/>
      <c r="M336" s="164"/>
      <c r="N336" s="165"/>
      <c r="O336" s="165"/>
      <c r="P336" s="166">
        <f>SUM(P337:P358)</f>
        <v>0</v>
      </c>
      <c r="Q336" s="165"/>
      <c r="R336" s="166">
        <f>SUM(R337:R358)</f>
        <v>0.33891349999999998</v>
      </c>
      <c r="S336" s="165"/>
      <c r="T336" s="167">
        <f>SUM(T337:T358)</f>
        <v>0</v>
      </c>
      <c r="AR336" s="168" t="s">
        <v>82</v>
      </c>
      <c r="AT336" s="169" t="s">
        <v>70</v>
      </c>
      <c r="AU336" s="169" t="s">
        <v>79</v>
      </c>
      <c r="AY336" s="168" t="s">
        <v>119</v>
      </c>
      <c r="BK336" s="170">
        <f>SUM(BK337:BK358)</f>
        <v>0</v>
      </c>
    </row>
    <row r="337" spans="1:65" s="2" customFormat="1" ht="16.5" customHeight="1">
      <c r="A337" s="34"/>
      <c r="B337" s="35"/>
      <c r="C337" s="173" t="s">
        <v>522</v>
      </c>
      <c r="D337" s="173" t="s">
        <v>121</v>
      </c>
      <c r="E337" s="174" t="s">
        <v>871</v>
      </c>
      <c r="F337" s="175" t="s">
        <v>872</v>
      </c>
      <c r="G337" s="176" t="s">
        <v>124</v>
      </c>
      <c r="H337" s="177">
        <v>34.299999999999997</v>
      </c>
      <c r="I337" s="178"/>
      <c r="J337" s="179">
        <f>ROUND(I337*H337,2)</f>
        <v>0</v>
      </c>
      <c r="K337" s="175" t="s">
        <v>125</v>
      </c>
      <c r="L337" s="39"/>
      <c r="M337" s="180" t="s">
        <v>19</v>
      </c>
      <c r="N337" s="181" t="s">
        <v>42</v>
      </c>
      <c r="O337" s="64"/>
      <c r="P337" s="182">
        <f>O337*H337</f>
        <v>0</v>
      </c>
      <c r="Q337" s="182">
        <v>0</v>
      </c>
      <c r="R337" s="182">
        <f>Q337*H337</f>
        <v>0</v>
      </c>
      <c r="S337" s="182">
        <v>0</v>
      </c>
      <c r="T337" s="183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4" t="s">
        <v>230</v>
      </c>
      <c r="AT337" s="184" t="s">
        <v>121</v>
      </c>
      <c r="AU337" s="184" t="s">
        <v>82</v>
      </c>
      <c r="AY337" s="17" t="s">
        <v>119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7" t="s">
        <v>79</v>
      </c>
      <c r="BK337" s="185">
        <f>ROUND(I337*H337,2)</f>
        <v>0</v>
      </c>
      <c r="BL337" s="17" t="s">
        <v>230</v>
      </c>
      <c r="BM337" s="184" t="s">
        <v>873</v>
      </c>
    </row>
    <row r="338" spans="1:65" s="2" customFormat="1" ht="11.25">
      <c r="A338" s="34"/>
      <c r="B338" s="35"/>
      <c r="C338" s="36"/>
      <c r="D338" s="186" t="s">
        <v>128</v>
      </c>
      <c r="E338" s="36"/>
      <c r="F338" s="187" t="s">
        <v>874</v>
      </c>
      <c r="G338" s="36"/>
      <c r="H338" s="36"/>
      <c r="I338" s="188"/>
      <c r="J338" s="36"/>
      <c r="K338" s="36"/>
      <c r="L338" s="39"/>
      <c r="M338" s="189"/>
      <c r="N338" s="190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128</v>
      </c>
      <c r="AU338" s="17" t="s">
        <v>82</v>
      </c>
    </row>
    <row r="339" spans="1:65" s="2" customFormat="1" ht="11.25">
      <c r="A339" s="34"/>
      <c r="B339" s="35"/>
      <c r="C339" s="36"/>
      <c r="D339" s="191" t="s">
        <v>130</v>
      </c>
      <c r="E339" s="36"/>
      <c r="F339" s="192" t="s">
        <v>875</v>
      </c>
      <c r="G339" s="36"/>
      <c r="H339" s="36"/>
      <c r="I339" s="188"/>
      <c r="J339" s="36"/>
      <c r="K339" s="36"/>
      <c r="L339" s="39"/>
      <c r="M339" s="189"/>
      <c r="N339" s="190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130</v>
      </c>
      <c r="AU339" s="17" t="s">
        <v>82</v>
      </c>
    </row>
    <row r="340" spans="1:65" s="13" customFormat="1" ht="11.25">
      <c r="B340" s="193"/>
      <c r="C340" s="194"/>
      <c r="D340" s="186" t="s">
        <v>132</v>
      </c>
      <c r="E340" s="195" t="s">
        <v>19</v>
      </c>
      <c r="F340" s="196" t="s">
        <v>876</v>
      </c>
      <c r="G340" s="194"/>
      <c r="H340" s="197">
        <v>34.299999999999997</v>
      </c>
      <c r="I340" s="198"/>
      <c r="J340" s="194"/>
      <c r="K340" s="194"/>
      <c r="L340" s="199"/>
      <c r="M340" s="200"/>
      <c r="N340" s="201"/>
      <c r="O340" s="201"/>
      <c r="P340" s="201"/>
      <c r="Q340" s="201"/>
      <c r="R340" s="201"/>
      <c r="S340" s="201"/>
      <c r="T340" s="202"/>
      <c r="AT340" s="203" t="s">
        <v>132</v>
      </c>
      <c r="AU340" s="203" t="s">
        <v>82</v>
      </c>
      <c r="AV340" s="13" t="s">
        <v>82</v>
      </c>
      <c r="AW340" s="13" t="s">
        <v>33</v>
      </c>
      <c r="AX340" s="13" t="s">
        <v>79</v>
      </c>
      <c r="AY340" s="203" t="s">
        <v>119</v>
      </c>
    </row>
    <row r="341" spans="1:65" s="2" customFormat="1" ht="16.5" customHeight="1">
      <c r="A341" s="34"/>
      <c r="B341" s="35"/>
      <c r="C341" s="205" t="s">
        <v>529</v>
      </c>
      <c r="D341" s="205" t="s">
        <v>294</v>
      </c>
      <c r="E341" s="206" t="s">
        <v>877</v>
      </c>
      <c r="F341" s="207" t="s">
        <v>878</v>
      </c>
      <c r="G341" s="208" t="s">
        <v>269</v>
      </c>
      <c r="H341" s="209">
        <v>1.0999999999999999E-2</v>
      </c>
      <c r="I341" s="210"/>
      <c r="J341" s="211">
        <f>ROUND(I341*H341,2)</f>
        <v>0</v>
      </c>
      <c r="K341" s="207" t="s">
        <v>125</v>
      </c>
      <c r="L341" s="212"/>
      <c r="M341" s="213" t="s">
        <v>19</v>
      </c>
      <c r="N341" s="214" t="s">
        <v>42</v>
      </c>
      <c r="O341" s="64"/>
      <c r="P341" s="182">
        <f>O341*H341</f>
        <v>0</v>
      </c>
      <c r="Q341" s="182">
        <v>1</v>
      </c>
      <c r="R341" s="182">
        <f>Q341*H341</f>
        <v>1.0999999999999999E-2</v>
      </c>
      <c r="S341" s="182">
        <v>0</v>
      </c>
      <c r="T341" s="183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4" t="s">
        <v>342</v>
      </c>
      <c r="AT341" s="184" t="s">
        <v>294</v>
      </c>
      <c r="AU341" s="184" t="s">
        <v>82</v>
      </c>
      <c r="AY341" s="17" t="s">
        <v>119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7" t="s">
        <v>79</v>
      </c>
      <c r="BK341" s="185">
        <f>ROUND(I341*H341,2)</f>
        <v>0</v>
      </c>
      <c r="BL341" s="17" t="s">
        <v>230</v>
      </c>
      <c r="BM341" s="184" t="s">
        <v>879</v>
      </c>
    </row>
    <row r="342" spans="1:65" s="2" customFormat="1" ht="11.25">
      <c r="A342" s="34"/>
      <c r="B342" s="35"/>
      <c r="C342" s="36"/>
      <c r="D342" s="186" t="s">
        <v>128</v>
      </c>
      <c r="E342" s="36"/>
      <c r="F342" s="187" t="s">
        <v>878</v>
      </c>
      <c r="G342" s="36"/>
      <c r="H342" s="36"/>
      <c r="I342" s="188"/>
      <c r="J342" s="36"/>
      <c r="K342" s="36"/>
      <c r="L342" s="39"/>
      <c r="M342" s="189"/>
      <c r="N342" s="190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128</v>
      </c>
      <c r="AU342" s="17" t="s">
        <v>82</v>
      </c>
    </row>
    <row r="343" spans="1:65" s="13" customFormat="1" ht="11.25">
      <c r="B343" s="193"/>
      <c r="C343" s="194"/>
      <c r="D343" s="186" t="s">
        <v>132</v>
      </c>
      <c r="E343" s="194"/>
      <c r="F343" s="196" t="s">
        <v>880</v>
      </c>
      <c r="G343" s="194"/>
      <c r="H343" s="197">
        <v>1.0999999999999999E-2</v>
      </c>
      <c r="I343" s="198"/>
      <c r="J343" s="194"/>
      <c r="K343" s="194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132</v>
      </c>
      <c r="AU343" s="203" t="s">
        <v>82</v>
      </c>
      <c r="AV343" s="13" t="s">
        <v>82</v>
      </c>
      <c r="AW343" s="13" t="s">
        <v>4</v>
      </c>
      <c r="AX343" s="13" t="s">
        <v>79</v>
      </c>
      <c r="AY343" s="203" t="s">
        <v>119</v>
      </c>
    </row>
    <row r="344" spans="1:65" s="2" customFormat="1" ht="16.5" customHeight="1">
      <c r="A344" s="34"/>
      <c r="B344" s="35"/>
      <c r="C344" s="173" t="s">
        <v>535</v>
      </c>
      <c r="D344" s="173" t="s">
        <v>121</v>
      </c>
      <c r="E344" s="174" t="s">
        <v>881</v>
      </c>
      <c r="F344" s="175" t="s">
        <v>882</v>
      </c>
      <c r="G344" s="176" t="s">
        <v>124</v>
      </c>
      <c r="H344" s="177">
        <v>34.299999999999997</v>
      </c>
      <c r="I344" s="178"/>
      <c r="J344" s="179">
        <f>ROUND(I344*H344,2)</f>
        <v>0</v>
      </c>
      <c r="K344" s="175" t="s">
        <v>125</v>
      </c>
      <c r="L344" s="39"/>
      <c r="M344" s="180" t="s">
        <v>19</v>
      </c>
      <c r="N344" s="181" t="s">
        <v>42</v>
      </c>
      <c r="O344" s="64"/>
      <c r="P344" s="182">
        <f>O344*H344</f>
        <v>0</v>
      </c>
      <c r="Q344" s="182">
        <v>3.0000000000000001E-5</v>
      </c>
      <c r="R344" s="182">
        <f>Q344*H344</f>
        <v>1.029E-3</v>
      </c>
      <c r="S344" s="182">
        <v>0</v>
      </c>
      <c r="T344" s="18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4" t="s">
        <v>230</v>
      </c>
      <c r="AT344" s="184" t="s">
        <v>121</v>
      </c>
      <c r="AU344" s="184" t="s">
        <v>82</v>
      </c>
      <c r="AY344" s="17" t="s">
        <v>119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7" t="s">
        <v>79</v>
      </c>
      <c r="BK344" s="185">
        <f>ROUND(I344*H344,2)</f>
        <v>0</v>
      </c>
      <c r="BL344" s="17" t="s">
        <v>230</v>
      </c>
      <c r="BM344" s="184" t="s">
        <v>883</v>
      </c>
    </row>
    <row r="345" spans="1:65" s="2" customFormat="1" ht="11.25">
      <c r="A345" s="34"/>
      <c r="B345" s="35"/>
      <c r="C345" s="36"/>
      <c r="D345" s="186" t="s">
        <v>128</v>
      </c>
      <c r="E345" s="36"/>
      <c r="F345" s="187" t="s">
        <v>884</v>
      </c>
      <c r="G345" s="36"/>
      <c r="H345" s="36"/>
      <c r="I345" s="188"/>
      <c r="J345" s="36"/>
      <c r="K345" s="36"/>
      <c r="L345" s="39"/>
      <c r="M345" s="189"/>
      <c r="N345" s="190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128</v>
      </c>
      <c r="AU345" s="17" t="s">
        <v>82</v>
      </c>
    </row>
    <row r="346" spans="1:65" s="2" customFormat="1" ht="11.25">
      <c r="A346" s="34"/>
      <c r="B346" s="35"/>
      <c r="C346" s="36"/>
      <c r="D346" s="191" t="s">
        <v>130</v>
      </c>
      <c r="E346" s="36"/>
      <c r="F346" s="192" t="s">
        <v>885</v>
      </c>
      <c r="G346" s="36"/>
      <c r="H346" s="36"/>
      <c r="I346" s="188"/>
      <c r="J346" s="36"/>
      <c r="K346" s="36"/>
      <c r="L346" s="39"/>
      <c r="M346" s="189"/>
      <c r="N346" s="190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130</v>
      </c>
      <c r="AU346" s="17" t="s">
        <v>82</v>
      </c>
    </row>
    <row r="347" spans="1:65" s="2" customFormat="1" ht="16.5" customHeight="1">
      <c r="A347" s="34"/>
      <c r="B347" s="35"/>
      <c r="C347" s="205" t="s">
        <v>542</v>
      </c>
      <c r="D347" s="205" t="s">
        <v>294</v>
      </c>
      <c r="E347" s="206" t="s">
        <v>886</v>
      </c>
      <c r="F347" s="207" t="s">
        <v>887</v>
      </c>
      <c r="G347" s="208" t="s">
        <v>269</v>
      </c>
      <c r="H347" s="209">
        <v>5.3999999999999999E-2</v>
      </c>
      <c r="I347" s="210"/>
      <c r="J347" s="211">
        <f>ROUND(I347*H347,2)</f>
        <v>0</v>
      </c>
      <c r="K347" s="207" t="s">
        <v>125</v>
      </c>
      <c r="L347" s="212"/>
      <c r="M347" s="213" t="s">
        <v>19</v>
      </c>
      <c r="N347" s="214" t="s">
        <v>42</v>
      </c>
      <c r="O347" s="64"/>
      <c r="P347" s="182">
        <f>O347*H347</f>
        <v>0</v>
      </c>
      <c r="Q347" s="182">
        <v>1</v>
      </c>
      <c r="R347" s="182">
        <f>Q347*H347</f>
        <v>5.3999999999999999E-2</v>
      </c>
      <c r="S347" s="182">
        <v>0</v>
      </c>
      <c r="T347" s="183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4" t="s">
        <v>342</v>
      </c>
      <c r="AT347" s="184" t="s">
        <v>294</v>
      </c>
      <c r="AU347" s="184" t="s">
        <v>82</v>
      </c>
      <c r="AY347" s="17" t="s">
        <v>119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7" t="s">
        <v>79</v>
      </c>
      <c r="BK347" s="185">
        <f>ROUND(I347*H347,2)</f>
        <v>0</v>
      </c>
      <c r="BL347" s="17" t="s">
        <v>230</v>
      </c>
      <c r="BM347" s="184" t="s">
        <v>888</v>
      </c>
    </row>
    <row r="348" spans="1:65" s="2" customFormat="1" ht="11.25">
      <c r="A348" s="34"/>
      <c r="B348" s="35"/>
      <c r="C348" s="36"/>
      <c r="D348" s="186" t="s">
        <v>128</v>
      </c>
      <c r="E348" s="36"/>
      <c r="F348" s="187" t="s">
        <v>887</v>
      </c>
      <c r="G348" s="36"/>
      <c r="H348" s="36"/>
      <c r="I348" s="188"/>
      <c r="J348" s="36"/>
      <c r="K348" s="36"/>
      <c r="L348" s="39"/>
      <c r="M348" s="189"/>
      <c r="N348" s="190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128</v>
      </c>
      <c r="AU348" s="17" t="s">
        <v>82</v>
      </c>
    </row>
    <row r="349" spans="1:65" s="13" customFormat="1" ht="11.25">
      <c r="B349" s="193"/>
      <c r="C349" s="194"/>
      <c r="D349" s="186" t="s">
        <v>132</v>
      </c>
      <c r="E349" s="194"/>
      <c r="F349" s="196" t="s">
        <v>889</v>
      </c>
      <c r="G349" s="194"/>
      <c r="H349" s="197">
        <v>5.3999999999999999E-2</v>
      </c>
      <c r="I349" s="198"/>
      <c r="J349" s="194"/>
      <c r="K349" s="194"/>
      <c r="L349" s="199"/>
      <c r="M349" s="200"/>
      <c r="N349" s="201"/>
      <c r="O349" s="201"/>
      <c r="P349" s="201"/>
      <c r="Q349" s="201"/>
      <c r="R349" s="201"/>
      <c r="S349" s="201"/>
      <c r="T349" s="202"/>
      <c r="AT349" s="203" t="s">
        <v>132</v>
      </c>
      <c r="AU349" s="203" t="s">
        <v>82</v>
      </c>
      <c r="AV349" s="13" t="s">
        <v>82</v>
      </c>
      <c r="AW349" s="13" t="s">
        <v>4</v>
      </c>
      <c r="AX349" s="13" t="s">
        <v>79</v>
      </c>
      <c r="AY349" s="203" t="s">
        <v>119</v>
      </c>
    </row>
    <row r="350" spans="1:65" s="2" customFormat="1" ht="16.5" customHeight="1">
      <c r="A350" s="34"/>
      <c r="B350" s="35"/>
      <c r="C350" s="173" t="s">
        <v>547</v>
      </c>
      <c r="D350" s="173" t="s">
        <v>121</v>
      </c>
      <c r="E350" s="174" t="s">
        <v>890</v>
      </c>
      <c r="F350" s="175" t="s">
        <v>891</v>
      </c>
      <c r="G350" s="176" t="s">
        <v>124</v>
      </c>
      <c r="H350" s="177">
        <v>34.299999999999997</v>
      </c>
      <c r="I350" s="178"/>
      <c r="J350" s="179">
        <f>ROUND(I350*H350,2)</f>
        <v>0</v>
      </c>
      <c r="K350" s="175" t="s">
        <v>125</v>
      </c>
      <c r="L350" s="39"/>
      <c r="M350" s="180" t="s">
        <v>19</v>
      </c>
      <c r="N350" s="181" t="s">
        <v>42</v>
      </c>
      <c r="O350" s="64"/>
      <c r="P350" s="182">
        <f>O350*H350</f>
        <v>0</v>
      </c>
      <c r="Q350" s="182">
        <v>3.8000000000000002E-4</v>
      </c>
      <c r="R350" s="182">
        <f>Q350*H350</f>
        <v>1.3034E-2</v>
      </c>
      <c r="S350" s="182">
        <v>0</v>
      </c>
      <c r="T350" s="183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4" t="s">
        <v>230</v>
      </c>
      <c r="AT350" s="184" t="s">
        <v>121</v>
      </c>
      <c r="AU350" s="184" t="s">
        <v>82</v>
      </c>
      <c r="AY350" s="17" t="s">
        <v>119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7" t="s">
        <v>79</v>
      </c>
      <c r="BK350" s="185">
        <f>ROUND(I350*H350,2)</f>
        <v>0</v>
      </c>
      <c r="BL350" s="17" t="s">
        <v>230</v>
      </c>
      <c r="BM350" s="184" t="s">
        <v>892</v>
      </c>
    </row>
    <row r="351" spans="1:65" s="2" customFormat="1" ht="11.25">
      <c r="A351" s="34"/>
      <c r="B351" s="35"/>
      <c r="C351" s="36"/>
      <c r="D351" s="186" t="s">
        <v>128</v>
      </c>
      <c r="E351" s="36"/>
      <c r="F351" s="187" t="s">
        <v>893</v>
      </c>
      <c r="G351" s="36"/>
      <c r="H351" s="36"/>
      <c r="I351" s="188"/>
      <c r="J351" s="36"/>
      <c r="K351" s="36"/>
      <c r="L351" s="39"/>
      <c r="M351" s="189"/>
      <c r="N351" s="190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128</v>
      </c>
      <c r="AU351" s="17" t="s">
        <v>82</v>
      </c>
    </row>
    <row r="352" spans="1:65" s="2" customFormat="1" ht="11.25">
      <c r="A352" s="34"/>
      <c r="B352" s="35"/>
      <c r="C352" s="36"/>
      <c r="D352" s="191" t="s">
        <v>130</v>
      </c>
      <c r="E352" s="36"/>
      <c r="F352" s="192" t="s">
        <v>894</v>
      </c>
      <c r="G352" s="36"/>
      <c r="H352" s="36"/>
      <c r="I352" s="188"/>
      <c r="J352" s="36"/>
      <c r="K352" s="36"/>
      <c r="L352" s="39"/>
      <c r="M352" s="189"/>
      <c r="N352" s="190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130</v>
      </c>
      <c r="AU352" s="17" t="s">
        <v>82</v>
      </c>
    </row>
    <row r="353" spans="1:65" s="2" customFormat="1" ht="24.2" customHeight="1">
      <c r="A353" s="34"/>
      <c r="B353" s="35"/>
      <c r="C353" s="205" t="s">
        <v>555</v>
      </c>
      <c r="D353" s="205" t="s">
        <v>294</v>
      </c>
      <c r="E353" s="206" t="s">
        <v>895</v>
      </c>
      <c r="F353" s="207" t="s">
        <v>896</v>
      </c>
      <c r="G353" s="208" t="s">
        <v>124</v>
      </c>
      <c r="H353" s="209">
        <v>39.976999999999997</v>
      </c>
      <c r="I353" s="210"/>
      <c r="J353" s="211">
        <f>ROUND(I353*H353,2)</f>
        <v>0</v>
      </c>
      <c r="K353" s="207" t="s">
        <v>125</v>
      </c>
      <c r="L353" s="212"/>
      <c r="M353" s="213" t="s">
        <v>19</v>
      </c>
      <c r="N353" s="214" t="s">
        <v>42</v>
      </c>
      <c r="O353" s="64"/>
      <c r="P353" s="182">
        <f>O353*H353</f>
        <v>0</v>
      </c>
      <c r="Q353" s="182">
        <v>6.4999999999999997E-3</v>
      </c>
      <c r="R353" s="182">
        <f>Q353*H353</f>
        <v>0.25985049999999998</v>
      </c>
      <c r="S353" s="182">
        <v>0</v>
      </c>
      <c r="T353" s="183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4" t="s">
        <v>342</v>
      </c>
      <c r="AT353" s="184" t="s">
        <v>294</v>
      </c>
      <c r="AU353" s="184" t="s">
        <v>82</v>
      </c>
      <c r="AY353" s="17" t="s">
        <v>119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7" t="s">
        <v>79</v>
      </c>
      <c r="BK353" s="185">
        <f>ROUND(I353*H353,2)</f>
        <v>0</v>
      </c>
      <c r="BL353" s="17" t="s">
        <v>230</v>
      </c>
      <c r="BM353" s="184" t="s">
        <v>897</v>
      </c>
    </row>
    <row r="354" spans="1:65" s="2" customFormat="1" ht="19.5">
      <c r="A354" s="34"/>
      <c r="B354" s="35"/>
      <c r="C354" s="36"/>
      <c r="D354" s="186" t="s">
        <v>128</v>
      </c>
      <c r="E354" s="36"/>
      <c r="F354" s="187" t="s">
        <v>896</v>
      </c>
      <c r="G354" s="36"/>
      <c r="H354" s="36"/>
      <c r="I354" s="188"/>
      <c r="J354" s="36"/>
      <c r="K354" s="36"/>
      <c r="L354" s="39"/>
      <c r="M354" s="189"/>
      <c r="N354" s="190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128</v>
      </c>
      <c r="AU354" s="17" t="s">
        <v>82</v>
      </c>
    </row>
    <row r="355" spans="1:65" s="13" customFormat="1" ht="11.25">
      <c r="B355" s="193"/>
      <c r="C355" s="194"/>
      <c r="D355" s="186" t="s">
        <v>132</v>
      </c>
      <c r="E355" s="194"/>
      <c r="F355" s="196" t="s">
        <v>898</v>
      </c>
      <c r="G355" s="194"/>
      <c r="H355" s="197">
        <v>39.976999999999997</v>
      </c>
      <c r="I355" s="198"/>
      <c r="J355" s="194"/>
      <c r="K355" s="194"/>
      <c r="L355" s="199"/>
      <c r="M355" s="200"/>
      <c r="N355" s="201"/>
      <c r="O355" s="201"/>
      <c r="P355" s="201"/>
      <c r="Q355" s="201"/>
      <c r="R355" s="201"/>
      <c r="S355" s="201"/>
      <c r="T355" s="202"/>
      <c r="AT355" s="203" t="s">
        <v>132</v>
      </c>
      <c r="AU355" s="203" t="s">
        <v>82</v>
      </c>
      <c r="AV355" s="13" t="s">
        <v>82</v>
      </c>
      <c r="AW355" s="13" t="s">
        <v>4</v>
      </c>
      <c r="AX355" s="13" t="s">
        <v>79</v>
      </c>
      <c r="AY355" s="203" t="s">
        <v>119</v>
      </c>
    </row>
    <row r="356" spans="1:65" s="2" customFormat="1" ht="16.5" customHeight="1">
      <c r="A356" s="34"/>
      <c r="B356" s="35"/>
      <c r="C356" s="173" t="s">
        <v>899</v>
      </c>
      <c r="D356" s="173" t="s">
        <v>121</v>
      </c>
      <c r="E356" s="174" t="s">
        <v>900</v>
      </c>
      <c r="F356" s="175" t="s">
        <v>901</v>
      </c>
      <c r="G356" s="176" t="s">
        <v>269</v>
      </c>
      <c r="H356" s="177">
        <v>0.33900000000000002</v>
      </c>
      <c r="I356" s="178"/>
      <c r="J356" s="179">
        <f>ROUND(I356*H356,2)</f>
        <v>0</v>
      </c>
      <c r="K356" s="175" t="s">
        <v>125</v>
      </c>
      <c r="L356" s="39"/>
      <c r="M356" s="180" t="s">
        <v>19</v>
      </c>
      <c r="N356" s="181" t="s">
        <v>42</v>
      </c>
      <c r="O356" s="64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4" t="s">
        <v>230</v>
      </c>
      <c r="AT356" s="184" t="s">
        <v>121</v>
      </c>
      <c r="AU356" s="184" t="s">
        <v>82</v>
      </c>
      <c r="AY356" s="17" t="s">
        <v>119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7" t="s">
        <v>79</v>
      </c>
      <c r="BK356" s="185">
        <f>ROUND(I356*H356,2)</f>
        <v>0</v>
      </c>
      <c r="BL356" s="17" t="s">
        <v>230</v>
      </c>
      <c r="BM356" s="184" t="s">
        <v>902</v>
      </c>
    </row>
    <row r="357" spans="1:65" s="2" customFormat="1" ht="19.5">
      <c r="A357" s="34"/>
      <c r="B357" s="35"/>
      <c r="C357" s="36"/>
      <c r="D357" s="186" t="s">
        <v>128</v>
      </c>
      <c r="E357" s="36"/>
      <c r="F357" s="187" t="s">
        <v>903</v>
      </c>
      <c r="G357" s="36"/>
      <c r="H357" s="36"/>
      <c r="I357" s="188"/>
      <c r="J357" s="36"/>
      <c r="K357" s="36"/>
      <c r="L357" s="39"/>
      <c r="M357" s="189"/>
      <c r="N357" s="190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128</v>
      </c>
      <c r="AU357" s="17" t="s">
        <v>82</v>
      </c>
    </row>
    <row r="358" spans="1:65" s="2" customFormat="1" ht="11.25">
      <c r="A358" s="34"/>
      <c r="B358" s="35"/>
      <c r="C358" s="36"/>
      <c r="D358" s="191" t="s">
        <v>130</v>
      </c>
      <c r="E358" s="36"/>
      <c r="F358" s="192" t="s">
        <v>904</v>
      </c>
      <c r="G358" s="36"/>
      <c r="H358" s="36"/>
      <c r="I358" s="188"/>
      <c r="J358" s="36"/>
      <c r="K358" s="36"/>
      <c r="L358" s="39"/>
      <c r="M358" s="189"/>
      <c r="N358" s="190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130</v>
      </c>
      <c r="AU358" s="17" t="s">
        <v>82</v>
      </c>
    </row>
    <row r="359" spans="1:65" s="12" customFormat="1" ht="22.9" customHeight="1">
      <c r="B359" s="157"/>
      <c r="C359" s="158"/>
      <c r="D359" s="159" t="s">
        <v>70</v>
      </c>
      <c r="E359" s="171" t="s">
        <v>905</v>
      </c>
      <c r="F359" s="171" t="s">
        <v>906</v>
      </c>
      <c r="G359" s="158"/>
      <c r="H359" s="158"/>
      <c r="I359" s="161"/>
      <c r="J359" s="172">
        <f>BK359</f>
        <v>0</v>
      </c>
      <c r="K359" s="158"/>
      <c r="L359" s="163"/>
      <c r="M359" s="164"/>
      <c r="N359" s="165"/>
      <c r="O359" s="165"/>
      <c r="P359" s="166">
        <f>SUM(P360:P369)</f>
        <v>0</v>
      </c>
      <c r="Q359" s="165"/>
      <c r="R359" s="166">
        <f>SUM(R360:R369)</f>
        <v>0.20569499999999999</v>
      </c>
      <c r="S359" s="165"/>
      <c r="T359" s="167">
        <f>SUM(T360:T369)</f>
        <v>0</v>
      </c>
      <c r="AR359" s="168" t="s">
        <v>82</v>
      </c>
      <c r="AT359" s="169" t="s">
        <v>70</v>
      </c>
      <c r="AU359" s="169" t="s">
        <v>79</v>
      </c>
      <c r="AY359" s="168" t="s">
        <v>119</v>
      </c>
      <c r="BK359" s="170">
        <f>SUM(BK360:BK369)</f>
        <v>0</v>
      </c>
    </row>
    <row r="360" spans="1:65" s="2" customFormat="1" ht="16.5" customHeight="1">
      <c r="A360" s="34"/>
      <c r="B360" s="35"/>
      <c r="C360" s="173" t="s">
        <v>907</v>
      </c>
      <c r="D360" s="173" t="s">
        <v>121</v>
      </c>
      <c r="E360" s="174" t="s">
        <v>908</v>
      </c>
      <c r="F360" s="175" t="s">
        <v>909</v>
      </c>
      <c r="G360" s="176" t="s">
        <v>317</v>
      </c>
      <c r="H360" s="177">
        <v>195.9</v>
      </c>
      <c r="I360" s="178"/>
      <c r="J360" s="179">
        <f>ROUND(I360*H360,2)</f>
        <v>0</v>
      </c>
      <c r="K360" s="175" t="s">
        <v>125</v>
      </c>
      <c r="L360" s="39"/>
      <c r="M360" s="180" t="s">
        <v>19</v>
      </c>
      <c r="N360" s="181" t="s">
        <v>42</v>
      </c>
      <c r="O360" s="64"/>
      <c r="P360" s="182">
        <f>O360*H360</f>
        <v>0</v>
      </c>
      <c r="Q360" s="182">
        <v>5.0000000000000002E-5</v>
      </c>
      <c r="R360" s="182">
        <f>Q360*H360</f>
        <v>9.7949999999999999E-3</v>
      </c>
      <c r="S360" s="182">
        <v>0</v>
      </c>
      <c r="T360" s="183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4" t="s">
        <v>230</v>
      </c>
      <c r="AT360" s="184" t="s">
        <v>121</v>
      </c>
      <c r="AU360" s="184" t="s">
        <v>82</v>
      </c>
      <c r="AY360" s="17" t="s">
        <v>119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7" t="s">
        <v>79</v>
      </c>
      <c r="BK360" s="185">
        <f>ROUND(I360*H360,2)</f>
        <v>0</v>
      </c>
      <c r="BL360" s="17" t="s">
        <v>230</v>
      </c>
      <c r="BM360" s="184" t="s">
        <v>910</v>
      </c>
    </row>
    <row r="361" spans="1:65" s="2" customFormat="1" ht="11.25">
      <c r="A361" s="34"/>
      <c r="B361" s="35"/>
      <c r="C361" s="36"/>
      <c r="D361" s="186" t="s">
        <v>128</v>
      </c>
      <c r="E361" s="36"/>
      <c r="F361" s="187" t="s">
        <v>911</v>
      </c>
      <c r="G361" s="36"/>
      <c r="H361" s="36"/>
      <c r="I361" s="188"/>
      <c r="J361" s="36"/>
      <c r="K361" s="36"/>
      <c r="L361" s="39"/>
      <c r="M361" s="189"/>
      <c r="N361" s="190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128</v>
      </c>
      <c r="AU361" s="17" t="s">
        <v>82</v>
      </c>
    </row>
    <row r="362" spans="1:65" s="2" customFormat="1" ht="11.25">
      <c r="A362" s="34"/>
      <c r="B362" s="35"/>
      <c r="C362" s="36"/>
      <c r="D362" s="191" t="s">
        <v>130</v>
      </c>
      <c r="E362" s="36"/>
      <c r="F362" s="192" t="s">
        <v>912</v>
      </c>
      <c r="G362" s="36"/>
      <c r="H362" s="36"/>
      <c r="I362" s="188"/>
      <c r="J362" s="36"/>
      <c r="K362" s="36"/>
      <c r="L362" s="39"/>
      <c r="M362" s="189"/>
      <c r="N362" s="190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130</v>
      </c>
      <c r="AU362" s="17" t="s">
        <v>82</v>
      </c>
    </row>
    <row r="363" spans="1:65" s="13" customFormat="1" ht="11.25">
      <c r="B363" s="193"/>
      <c r="C363" s="194"/>
      <c r="D363" s="186" t="s">
        <v>132</v>
      </c>
      <c r="E363" s="195" t="s">
        <v>19</v>
      </c>
      <c r="F363" s="196" t="s">
        <v>913</v>
      </c>
      <c r="G363" s="194"/>
      <c r="H363" s="197">
        <v>195.9</v>
      </c>
      <c r="I363" s="198"/>
      <c r="J363" s="194"/>
      <c r="K363" s="194"/>
      <c r="L363" s="199"/>
      <c r="M363" s="200"/>
      <c r="N363" s="201"/>
      <c r="O363" s="201"/>
      <c r="P363" s="201"/>
      <c r="Q363" s="201"/>
      <c r="R363" s="201"/>
      <c r="S363" s="201"/>
      <c r="T363" s="202"/>
      <c r="AT363" s="203" t="s">
        <v>132</v>
      </c>
      <c r="AU363" s="203" t="s">
        <v>82</v>
      </c>
      <c r="AV363" s="13" t="s">
        <v>82</v>
      </c>
      <c r="AW363" s="13" t="s">
        <v>33</v>
      </c>
      <c r="AX363" s="13" t="s">
        <v>79</v>
      </c>
      <c r="AY363" s="203" t="s">
        <v>119</v>
      </c>
    </row>
    <row r="364" spans="1:65" s="2" customFormat="1" ht="21.75" customHeight="1">
      <c r="A364" s="34"/>
      <c r="B364" s="35"/>
      <c r="C364" s="205" t="s">
        <v>914</v>
      </c>
      <c r="D364" s="205" t="s">
        <v>294</v>
      </c>
      <c r="E364" s="206" t="s">
        <v>915</v>
      </c>
      <c r="F364" s="207" t="s">
        <v>916</v>
      </c>
      <c r="G364" s="208" t="s">
        <v>136</v>
      </c>
      <c r="H364" s="209">
        <v>1</v>
      </c>
      <c r="I364" s="210"/>
      <c r="J364" s="211">
        <f>ROUND(I364*H364,2)</f>
        <v>0</v>
      </c>
      <c r="K364" s="207" t="s">
        <v>19</v>
      </c>
      <c r="L364" s="212"/>
      <c r="M364" s="213" t="s">
        <v>19</v>
      </c>
      <c r="N364" s="214" t="s">
        <v>42</v>
      </c>
      <c r="O364" s="64"/>
      <c r="P364" s="182">
        <f>O364*H364</f>
        <v>0</v>
      </c>
      <c r="Q364" s="182">
        <v>0.19589999999999999</v>
      </c>
      <c r="R364" s="182">
        <f>Q364*H364</f>
        <v>0.19589999999999999</v>
      </c>
      <c r="S364" s="182">
        <v>0</v>
      </c>
      <c r="T364" s="183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4" t="s">
        <v>174</v>
      </c>
      <c r="AT364" s="184" t="s">
        <v>294</v>
      </c>
      <c r="AU364" s="184" t="s">
        <v>82</v>
      </c>
      <c r="AY364" s="17" t="s">
        <v>119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7" t="s">
        <v>79</v>
      </c>
      <c r="BK364" s="185">
        <f>ROUND(I364*H364,2)</f>
        <v>0</v>
      </c>
      <c r="BL364" s="17" t="s">
        <v>126</v>
      </c>
      <c r="BM364" s="184" t="s">
        <v>917</v>
      </c>
    </row>
    <row r="365" spans="1:65" s="2" customFormat="1" ht="11.25">
      <c r="A365" s="34"/>
      <c r="B365" s="35"/>
      <c r="C365" s="36"/>
      <c r="D365" s="186" t="s">
        <v>128</v>
      </c>
      <c r="E365" s="36"/>
      <c r="F365" s="187" t="s">
        <v>916</v>
      </c>
      <c r="G365" s="36"/>
      <c r="H365" s="36"/>
      <c r="I365" s="188"/>
      <c r="J365" s="36"/>
      <c r="K365" s="36"/>
      <c r="L365" s="39"/>
      <c r="M365" s="189"/>
      <c r="N365" s="190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128</v>
      </c>
      <c r="AU365" s="17" t="s">
        <v>82</v>
      </c>
    </row>
    <row r="366" spans="1:65" s="2" customFormat="1" ht="68.25">
      <c r="A366" s="34"/>
      <c r="B366" s="35"/>
      <c r="C366" s="36"/>
      <c r="D366" s="186" t="s">
        <v>180</v>
      </c>
      <c r="E366" s="36"/>
      <c r="F366" s="204" t="s">
        <v>918</v>
      </c>
      <c r="G366" s="36"/>
      <c r="H366" s="36"/>
      <c r="I366" s="188"/>
      <c r="J366" s="36"/>
      <c r="K366" s="36"/>
      <c r="L366" s="39"/>
      <c r="M366" s="189"/>
      <c r="N366" s="190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180</v>
      </c>
      <c r="AU366" s="17" t="s">
        <v>82</v>
      </c>
    </row>
    <row r="367" spans="1:65" s="2" customFormat="1" ht="16.5" customHeight="1">
      <c r="A367" s="34"/>
      <c r="B367" s="35"/>
      <c r="C367" s="173" t="s">
        <v>919</v>
      </c>
      <c r="D367" s="173" t="s">
        <v>121</v>
      </c>
      <c r="E367" s="174" t="s">
        <v>920</v>
      </c>
      <c r="F367" s="175" t="s">
        <v>921</v>
      </c>
      <c r="G367" s="176" t="s">
        <v>269</v>
      </c>
      <c r="H367" s="177">
        <v>0.01</v>
      </c>
      <c r="I367" s="178"/>
      <c r="J367" s="179">
        <f>ROUND(I367*H367,2)</f>
        <v>0</v>
      </c>
      <c r="K367" s="175" t="s">
        <v>125</v>
      </c>
      <c r="L367" s="39"/>
      <c r="M367" s="180" t="s">
        <v>19</v>
      </c>
      <c r="N367" s="181" t="s">
        <v>42</v>
      </c>
      <c r="O367" s="64"/>
      <c r="P367" s="182">
        <f>O367*H367</f>
        <v>0</v>
      </c>
      <c r="Q367" s="182">
        <v>0</v>
      </c>
      <c r="R367" s="182">
        <f>Q367*H367</f>
        <v>0</v>
      </c>
      <c r="S367" s="182">
        <v>0</v>
      </c>
      <c r="T367" s="18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4" t="s">
        <v>230</v>
      </c>
      <c r="AT367" s="184" t="s">
        <v>121</v>
      </c>
      <c r="AU367" s="184" t="s">
        <v>82</v>
      </c>
      <c r="AY367" s="17" t="s">
        <v>119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7" t="s">
        <v>79</v>
      </c>
      <c r="BK367" s="185">
        <f>ROUND(I367*H367,2)</f>
        <v>0</v>
      </c>
      <c r="BL367" s="17" t="s">
        <v>230</v>
      </c>
      <c r="BM367" s="184" t="s">
        <v>922</v>
      </c>
    </row>
    <row r="368" spans="1:65" s="2" customFormat="1" ht="19.5">
      <c r="A368" s="34"/>
      <c r="B368" s="35"/>
      <c r="C368" s="36"/>
      <c r="D368" s="186" t="s">
        <v>128</v>
      </c>
      <c r="E368" s="36"/>
      <c r="F368" s="187" t="s">
        <v>923</v>
      </c>
      <c r="G368" s="36"/>
      <c r="H368" s="36"/>
      <c r="I368" s="188"/>
      <c r="J368" s="36"/>
      <c r="K368" s="36"/>
      <c r="L368" s="39"/>
      <c r="M368" s="189"/>
      <c r="N368" s="190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128</v>
      </c>
      <c r="AU368" s="17" t="s">
        <v>82</v>
      </c>
    </row>
    <row r="369" spans="1:47" s="2" customFormat="1" ht="11.25">
      <c r="A369" s="34"/>
      <c r="B369" s="35"/>
      <c r="C369" s="36"/>
      <c r="D369" s="191" t="s">
        <v>130</v>
      </c>
      <c r="E369" s="36"/>
      <c r="F369" s="192" t="s">
        <v>924</v>
      </c>
      <c r="G369" s="36"/>
      <c r="H369" s="36"/>
      <c r="I369" s="188"/>
      <c r="J369" s="36"/>
      <c r="K369" s="36"/>
      <c r="L369" s="39"/>
      <c r="M369" s="215"/>
      <c r="N369" s="216"/>
      <c r="O369" s="217"/>
      <c r="P369" s="217"/>
      <c r="Q369" s="217"/>
      <c r="R369" s="217"/>
      <c r="S369" s="217"/>
      <c r="T369" s="218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130</v>
      </c>
      <c r="AU369" s="17" t="s">
        <v>82</v>
      </c>
    </row>
    <row r="370" spans="1:47" s="2" customFormat="1" ht="6.95" customHeight="1">
      <c r="A370" s="34"/>
      <c r="B370" s="47"/>
      <c r="C370" s="48"/>
      <c r="D370" s="48"/>
      <c r="E370" s="48"/>
      <c r="F370" s="48"/>
      <c r="G370" s="48"/>
      <c r="H370" s="48"/>
      <c r="I370" s="48"/>
      <c r="J370" s="48"/>
      <c r="K370" s="48"/>
      <c r="L370" s="39"/>
      <c r="M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</row>
  </sheetData>
  <sheetProtection algorithmName="SHA-512" hashValue="/z6x4LynAeUCsZ48Z7g7nFa/Zks1r5HHII33osU76tGtAiTvFbdshj6BLWsEb5hrI83VIYQsatyjHQTKGdD+5A==" saltValue="OVRUgQvvvPaaxkr1o7TRXCNG0FaYMAK0fvlWHycmQDgJg3+t1lcdHf2gYpcpb2gZH6m6+QoWajQP8+1qWLgYpQ==" spinCount="100000" sheet="1" objects="1" scenarios="1" formatColumns="0" formatRows="0" autoFilter="0"/>
  <autoFilter ref="C89:K369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/>
    <hyperlink ref="F99" r:id="rId2"/>
    <hyperlink ref="F103" r:id="rId3"/>
    <hyperlink ref="F107" r:id="rId4"/>
    <hyperlink ref="F110" r:id="rId5"/>
    <hyperlink ref="F113" r:id="rId6"/>
    <hyperlink ref="F116" r:id="rId7"/>
    <hyperlink ref="F119" r:id="rId8"/>
    <hyperlink ref="F122" r:id="rId9"/>
    <hyperlink ref="F125" r:id="rId10"/>
    <hyperlink ref="F129" r:id="rId11"/>
    <hyperlink ref="F132" r:id="rId12"/>
    <hyperlink ref="F136" r:id="rId13"/>
    <hyperlink ref="F142" r:id="rId14"/>
    <hyperlink ref="F146" r:id="rId15"/>
    <hyperlink ref="F150" r:id="rId16"/>
    <hyperlink ref="F154" r:id="rId17"/>
    <hyperlink ref="F157" r:id="rId18"/>
    <hyperlink ref="F160" r:id="rId19"/>
    <hyperlink ref="F163" r:id="rId20"/>
    <hyperlink ref="F166" r:id="rId21"/>
    <hyperlink ref="F170" r:id="rId22"/>
    <hyperlink ref="F174" r:id="rId23"/>
    <hyperlink ref="F178" r:id="rId24"/>
    <hyperlink ref="F182" r:id="rId25"/>
    <hyperlink ref="F186" r:id="rId26"/>
    <hyperlink ref="F190" r:id="rId27"/>
    <hyperlink ref="F194" r:id="rId28"/>
    <hyperlink ref="F201" r:id="rId29"/>
    <hyperlink ref="F205" r:id="rId30"/>
    <hyperlink ref="F213" r:id="rId31"/>
    <hyperlink ref="F220" r:id="rId32"/>
    <hyperlink ref="F224" r:id="rId33"/>
    <hyperlink ref="F229" r:id="rId34"/>
    <hyperlink ref="F232" r:id="rId35"/>
    <hyperlink ref="F236" r:id="rId36"/>
    <hyperlink ref="F242" r:id="rId37"/>
    <hyperlink ref="F247" r:id="rId38"/>
    <hyperlink ref="F250" r:id="rId39"/>
    <hyperlink ref="F256" r:id="rId40"/>
    <hyperlink ref="F263" r:id="rId41"/>
    <hyperlink ref="F267" r:id="rId42"/>
    <hyperlink ref="F270" r:id="rId43"/>
    <hyperlink ref="F274" r:id="rId44"/>
    <hyperlink ref="F279" r:id="rId45"/>
    <hyperlink ref="F284" r:id="rId46"/>
    <hyperlink ref="F290" r:id="rId47"/>
    <hyperlink ref="F295" r:id="rId48"/>
    <hyperlink ref="F300" r:id="rId49"/>
    <hyperlink ref="F304" r:id="rId50"/>
    <hyperlink ref="F309" r:id="rId51"/>
    <hyperlink ref="F313" r:id="rId52"/>
    <hyperlink ref="F317" r:id="rId53"/>
    <hyperlink ref="F321" r:id="rId54"/>
    <hyperlink ref="F325" r:id="rId55"/>
    <hyperlink ref="F329" r:id="rId56"/>
    <hyperlink ref="F334" r:id="rId57"/>
    <hyperlink ref="F339" r:id="rId58"/>
    <hyperlink ref="F346" r:id="rId59"/>
    <hyperlink ref="F352" r:id="rId60"/>
    <hyperlink ref="F358" r:id="rId61"/>
    <hyperlink ref="F362" r:id="rId62"/>
    <hyperlink ref="F369" r:id="rId6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4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Polní cesta HC30-R v k.ú. Nepomuky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90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925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15. 4. 2024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ROUND((SUM(BE82:BE123)),  2)</f>
        <v>0</v>
      </c>
      <c r="G33" s="34"/>
      <c r="H33" s="34"/>
      <c r="I33" s="118">
        <v>0.21</v>
      </c>
      <c r="J33" s="117">
        <f>ROUND(((SUM(BE82:BE123))*I33),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ROUND((SUM(BF82:BF123)),  2)</f>
        <v>0</v>
      </c>
      <c r="G34" s="34"/>
      <c r="H34" s="34"/>
      <c r="I34" s="118">
        <v>0.12</v>
      </c>
      <c r="J34" s="117">
        <f>ROUND(((SUM(BF82:BF123))*I34),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ROUND((SUM(BG82:BG123)),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ROUND((SUM(BH82:BH123)),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ROUND((SUM(BI82:BI123)),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Polní cesta HC30-R v k.ú. Nepomuky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VON - Vedlejší a ostatní náklady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15. 4. 2024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Ústí nad Orlicí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93</v>
      </c>
      <c r="D57" s="131"/>
      <c r="E57" s="131"/>
      <c r="F57" s="131"/>
      <c r="G57" s="131"/>
      <c r="H57" s="131"/>
      <c r="I57" s="131"/>
      <c r="J57" s="132" t="s">
        <v>94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4"/>
      <c r="C60" s="135"/>
      <c r="D60" s="136" t="s">
        <v>926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927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928</v>
      </c>
      <c r="E62" s="143"/>
      <c r="F62" s="143"/>
      <c r="G62" s="143"/>
      <c r="H62" s="143"/>
      <c r="I62" s="143"/>
      <c r="J62" s="144">
        <f>J94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104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3" t="str">
        <f>E7</f>
        <v>Polní cesta HC30-R v k.ú. Nepomuky</v>
      </c>
      <c r="F72" s="354"/>
      <c r="G72" s="354"/>
      <c r="H72" s="35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90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5" t="str">
        <f>E9</f>
        <v>VON - Vedlejší a ostatní náklady</v>
      </c>
      <c r="F74" s="355"/>
      <c r="G74" s="355"/>
      <c r="H74" s="35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15. 4. 2024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Ústí nad Orlicí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105</v>
      </c>
      <c r="D81" s="149" t="s">
        <v>56</v>
      </c>
      <c r="E81" s="149" t="s">
        <v>52</v>
      </c>
      <c r="F81" s="149" t="s">
        <v>53</v>
      </c>
      <c r="G81" s="149" t="s">
        <v>106</v>
      </c>
      <c r="H81" s="149" t="s">
        <v>107</v>
      </c>
      <c r="I81" s="149" t="s">
        <v>108</v>
      </c>
      <c r="J81" s="149" t="s">
        <v>94</v>
      </c>
      <c r="K81" s="150" t="s">
        <v>109</v>
      </c>
      <c r="L81" s="151"/>
      <c r="M81" s="68" t="s">
        <v>19</v>
      </c>
      <c r="N81" s="69" t="s">
        <v>41</v>
      </c>
      <c r="O81" s="69" t="s">
        <v>110</v>
      </c>
      <c r="P81" s="69" t="s">
        <v>111</v>
      </c>
      <c r="Q81" s="69" t="s">
        <v>112</v>
      </c>
      <c r="R81" s="69" t="s">
        <v>113</v>
      </c>
      <c r="S81" s="69" t="s">
        <v>114</v>
      </c>
      <c r="T81" s="70" t="s">
        <v>115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116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95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929</v>
      </c>
      <c r="F83" s="160" t="s">
        <v>930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P84+P94</f>
        <v>0</v>
      </c>
      <c r="Q83" s="165"/>
      <c r="R83" s="166">
        <f>R84+R94</f>
        <v>0</v>
      </c>
      <c r="S83" s="165"/>
      <c r="T83" s="167">
        <f>T84+T94</f>
        <v>0</v>
      </c>
      <c r="AR83" s="168" t="s">
        <v>152</v>
      </c>
      <c r="AT83" s="169" t="s">
        <v>70</v>
      </c>
      <c r="AU83" s="169" t="s">
        <v>71</v>
      </c>
      <c r="AY83" s="168" t="s">
        <v>119</v>
      </c>
      <c r="BK83" s="170">
        <f>BK84+BK94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931</v>
      </c>
      <c r="F84" s="171" t="s">
        <v>932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SUM(P85:P93)</f>
        <v>0</v>
      </c>
      <c r="Q84" s="165"/>
      <c r="R84" s="166">
        <f>SUM(R85:R93)</f>
        <v>0</v>
      </c>
      <c r="S84" s="165"/>
      <c r="T84" s="167">
        <f>SUM(T85:T93)</f>
        <v>0</v>
      </c>
      <c r="AR84" s="168" t="s">
        <v>152</v>
      </c>
      <c r="AT84" s="169" t="s">
        <v>70</v>
      </c>
      <c r="AU84" s="169" t="s">
        <v>79</v>
      </c>
      <c r="AY84" s="168" t="s">
        <v>119</v>
      </c>
      <c r="BK84" s="170">
        <f>SUM(BK85:BK93)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121</v>
      </c>
      <c r="E85" s="174" t="s">
        <v>933</v>
      </c>
      <c r="F85" s="175" t="s">
        <v>934</v>
      </c>
      <c r="G85" s="176" t="s">
        <v>935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936</v>
      </c>
      <c r="AT85" s="184" t="s">
        <v>121</v>
      </c>
      <c r="AU85" s="184" t="s">
        <v>82</v>
      </c>
      <c r="AY85" s="17" t="s">
        <v>119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936</v>
      </c>
      <c r="BM85" s="184" t="s">
        <v>937</v>
      </c>
    </row>
    <row r="86" spans="1:65" s="2" customFormat="1" ht="11.25">
      <c r="A86" s="34"/>
      <c r="B86" s="35"/>
      <c r="C86" s="36"/>
      <c r="D86" s="186" t="s">
        <v>128</v>
      </c>
      <c r="E86" s="36"/>
      <c r="F86" s="187" t="s">
        <v>934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128</v>
      </c>
      <c r="AU86" s="17" t="s">
        <v>82</v>
      </c>
    </row>
    <row r="87" spans="1:65" s="2" customFormat="1" ht="58.5">
      <c r="A87" s="34"/>
      <c r="B87" s="35"/>
      <c r="C87" s="36"/>
      <c r="D87" s="186" t="s">
        <v>180</v>
      </c>
      <c r="E87" s="36"/>
      <c r="F87" s="204" t="s">
        <v>938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180</v>
      </c>
      <c r="AU87" s="17" t="s">
        <v>82</v>
      </c>
    </row>
    <row r="88" spans="1:65" s="2" customFormat="1" ht="16.5" customHeight="1">
      <c r="A88" s="34"/>
      <c r="B88" s="35"/>
      <c r="C88" s="173" t="s">
        <v>82</v>
      </c>
      <c r="D88" s="173" t="s">
        <v>121</v>
      </c>
      <c r="E88" s="174" t="s">
        <v>939</v>
      </c>
      <c r="F88" s="175" t="s">
        <v>940</v>
      </c>
      <c r="G88" s="176" t="s">
        <v>935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936</v>
      </c>
      <c r="AT88" s="184" t="s">
        <v>121</v>
      </c>
      <c r="AU88" s="184" t="s">
        <v>82</v>
      </c>
      <c r="AY88" s="17" t="s">
        <v>119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936</v>
      </c>
      <c r="BM88" s="184" t="s">
        <v>941</v>
      </c>
    </row>
    <row r="89" spans="1:65" s="2" customFormat="1" ht="11.25">
      <c r="A89" s="34"/>
      <c r="B89" s="35"/>
      <c r="C89" s="36"/>
      <c r="D89" s="186" t="s">
        <v>128</v>
      </c>
      <c r="E89" s="36"/>
      <c r="F89" s="187" t="s">
        <v>940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128</v>
      </c>
      <c r="AU89" s="17" t="s">
        <v>82</v>
      </c>
    </row>
    <row r="90" spans="1:65" s="2" customFormat="1" ht="19.5">
      <c r="A90" s="34"/>
      <c r="B90" s="35"/>
      <c r="C90" s="36"/>
      <c r="D90" s="186" t="s">
        <v>180</v>
      </c>
      <c r="E90" s="36"/>
      <c r="F90" s="204" t="s">
        <v>942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180</v>
      </c>
      <c r="AU90" s="17" t="s">
        <v>82</v>
      </c>
    </row>
    <row r="91" spans="1:65" s="2" customFormat="1" ht="16.5" customHeight="1">
      <c r="A91" s="34"/>
      <c r="B91" s="35"/>
      <c r="C91" s="173" t="s">
        <v>141</v>
      </c>
      <c r="D91" s="173" t="s">
        <v>121</v>
      </c>
      <c r="E91" s="174" t="s">
        <v>943</v>
      </c>
      <c r="F91" s="175" t="s">
        <v>944</v>
      </c>
      <c r="G91" s="176" t="s">
        <v>935</v>
      </c>
      <c r="H91" s="177">
        <v>1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936</v>
      </c>
      <c r="AT91" s="184" t="s">
        <v>121</v>
      </c>
      <c r="AU91" s="184" t="s">
        <v>82</v>
      </c>
      <c r="AY91" s="17" t="s">
        <v>119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936</v>
      </c>
      <c r="BM91" s="184" t="s">
        <v>945</v>
      </c>
    </row>
    <row r="92" spans="1:65" s="2" customFormat="1" ht="11.25">
      <c r="A92" s="34"/>
      <c r="B92" s="35"/>
      <c r="C92" s="36"/>
      <c r="D92" s="186" t="s">
        <v>128</v>
      </c>
      <c r="E92" s="36"/>
      <c r="F92" s="187" t="s">
        <v>944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128</v>
      </c>
      <c r="AU92" s="17" t="s">
        <v>82</v>
      </c>
    </row>
    <row r="93" spans="1:65" s="2" customFormat="1" ht="39">
      <c r="A93" s="34"/>
      <c r="B93" s="35"/>
      <c r="C93" s="36"/>
      <c r="D93" s="186" t="s">
        <v>180</v>
      </c>
      <c r="E93" s="36"/>
      <c r="F93" s="204" t="s">
        <v>946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180</v>
      </c>
      <c r="AU93" s="17" t="s">
        <v>82</v>
      </c>
    </row>
    <row r="94" spans="1:65" s="12" customFormat="1" ht="22.9" customHeight="1">
      <c r="B94" s="157"/>
      <c r="C94" s="158"/>
      <c r="D94" s="159" t="s">
        <v>70</v>
      </c>
      <c r="E94" s="171" t="s">
        <v>947</v>
      </c>
      <c r="F94" s="171" t="s">
        <v>948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SUM(P95:P123)</f>
        <v>0</v>
      </c>
      <c r="Q94" s="165"/>
      <c r="R94" s="166">
        <f>SUM(R95:R123)</f>
        <v>0</v>
      </c>
      <c r="S94" s="165"/>
      <c r="T94" s="167">
        <f>SUM(T95:T123)</f>
        <v>0</v>
      </c>
      <c r="AR94" s="168" t="s">
        <v>126</v>
      </c>
      <c r="AT94" s="169" t="s">
        <v>70</v>
      </c>
      <c r="AU94" s="169" t="s">
        <v>79</v>
      </c>
      <c r="AY94" s="168" t="s">
        <v>119</v>
      </c>
      <c r="BK94" s="170">
        <f>SUM(BK95:BK123)</f>
        <v>0</v>
      </c>
    </row>
    <row r="95" spans="1:65" s="2" customFormat="1" ht="24.2" customHeight="1">
      <c r="A95" s="34"/>
      <c r="B95" s="35"/>
      <c r="C95" s="173" t="s">
        <v>126</v>
      </c>
      <c r="D95" s="173" t="s">
        <v>121</v>
      </c>
      <c r="E95" s="174" t="s">
        <v>949</v>
      </c>
      <c r="F95" s="175" t="s">
        <v>950</v>
      </c>
      <c r="G95" s="176" t="s">
        <v>935</v>
      </c>
      <c r="H95" s="177">
        <v>1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936</v>
      </c>
      <c r="AT95" s="184" t="s">
        <v>121</v>
      </c>
      <c r="AU95" s="184" t="s">
        <v>82</v>
      </c>
      <c r="AY95" s="17" t="s">
        <v>119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936</v>
      </c>
      <c r="BM95" s="184" t="s">
        <v>951</v>
      </c>
    </row>
    <row r="96" spans="1:65" s="2" customFormat="1" ht="19.5">
      <c r="A96" s="34"/>
      <c r="B96" s="35"/>
      <c r="C96" s="36"/>
      <c r="D96" s="186" t="s">
        <v>128</v>
      </c>
      <c r="E96" s="36"/>
      <c r="F96" s="187" t="s">
        <v>950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128</v>
      </c>
      <c r="AU96" s="17" t="s">
        <v>82</v>
      </c>
    </row>
    <row r="97" spans="1:65" s="2" customFormat="1" ht="19.5">
      <c r="A97" s="34"/>
      <c r="B97" s="35"/>
      <c r="C97" s="36"/>
      <c r="D97" s="186" t="s">
        <v>180</v>
      </c>
      <c r="E97" s="36"/>
      <c r="F97" s="204" t="s">
        <v>952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180</v>
      </c>
      <c r="AU97" s="17" t="s">
        <v>82</v>
      </c>
    </row>
    <row r="98" spans="1:65" s="2" customFormat="1" ht="16.5" customHeight="1">
      <c r="A98" s="34"/>
      <c r="B98" s="35"/>
      <c r="C98" s="173" t="s">
        <v>152</v>
      </c>
      <c r="D98" s="173" t="s">
        <v>121</v>
      </c>
      <c r="E98" s="174" t="s">
        <v>953</v>
      </c>
      <c r="F98" s="175" t="s">
        <v>954</v>
      </c>
      <c r="G98" s="176" t="s">
        <v>935</v>
      </c>
      <c r="H98" s="177">
        <v>1</v>
      </c>
      <c r="I98" s="178"/>
      <c r="J98" s="179">
        <f>ROUND(I98*H98,2)</f>
        <v>0</v>
      </c>
      <c r="K98" s="175" t="s">
        <v>19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955</v>
      </c>
      <c r="AT98" s="184" t="s">
        <v>121</v>
      </c>
      <c r="AU98" s="184" t="s">
        <v>82</v>
      </c>
      <c r="AY98" s="17" t="s">
        <v>119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955</v>
      </c>
      <c r="BM98" s="184" t="s">
        <v>956</v>
      </c>
    </row>
    <row r="99" spans="1:65" s="2" customFormat="1" ht="11.25">
      <c r="A99" s="34"/>
      <c r="B99" s="35"/>
      <c r="C99" s="36"/>
      <c r="D99" s="186" t="s">
        <v>128</v>
      </c>
      <c r="E99" s="36"/>
      <c r="F99" s="187" t="s">
        <v>954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128</v>
      </c>
      <c r="AU99" s="17" t="s">
        <v>82</v>
      </c>
    </row>
    <row r="100" spans="1:65" s="2" customFormat="1" ht="39">
      <c r="A100" s="34"/>
      <c r="B100" s="35"/>
      <c r="C100" s="36"/>
      <c r="D100" s="186" t="s">
        <v>180</v>
      </c>
      <c r="E100" s="36"/>
      <c r="F100" s="204" t="s">
        <v>957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180</v>
      </c>
      <c r="AU100" s="17" t="s">
        <v>82</v>
      </c>
    </row>
    <row r="101" spans="1:65" s="2" customFormat="1" ht="16.5" customHeight="1">
      <c r="A101" s="34"/>
      <c r="B101" s="35"/>
      <c r="C101" s="173" t="s">
        <v>159</v>
      </c>
      <c r="D101" s="173" t="s">
        <v>121</v>
      </c>
      <c r="E101" s="174" t="s">
        <v>958</v>
      </c>
      <c r="F101" s="175" t="s">
        <v>959</v>
      </c>
      <c r="G101" s="176" t="s">
        <v>935</v>
      </c>
      <c r="H101" s="177">
        <v>1</v>
      </c>
      <c r="I101" s="178"/>
      <c r="J101" s="179">
        <f>ROUND(I101*H101,2)</f>
        <v>0</v>
      </c>
      <c r="K101" s="175" t="s">
        <v>19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936</v>
      </c>
      <c r="AT101" s="184" t="s">
        <v>121</v>
      </c>
      <c r="AU101" s="184" t="s">
        <v>82</v>
      </c>
      <c r="AY101" s="17" t="s">
        <v>119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936</v>
      </c>
      <c r="BM101" s="184" t="s">
        <v>960</v>
      </c>
    </row>
    <row r="102" spans="1:65" s="2" customFormat="1" ht="11.25">
      <c r="A102" s="34"/>
      <c r="B102" s="35"/>
      <c r="C102" s="36"/>
      <c r="D102" s="186" t="s">
        <v>128</v>
      </c>
      <c r="E102" s="36"/>
      <c r="F102" s="187" t="s">
        <v>959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128</v>
      </c>
      <c r="AU102" s="17" t="s">
        <v>82</v>
      </c>
    </row>
    <row r="103" spans="1:65" s="2" customFormat="1" ht="29.25">
      <c r="A103" s="34"/>
      <c r="B103" s="35"/>
      <c r="C103" s="36"/>
      <c r="D103" s="186" t="s">
        <v>180</v>
      </c>
      <c r="E103" s="36"/>
      <c r="F103" s="204" t="s">
        <v>961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180</v>
      </c>
      <c r="AU103" s="17" t="s">
        <v>82</v>
      </c>
    </row>
    <row r="104" spans="1:65" s="2" customFormat="1" ht="16.5" customHeight="1">
      <c r="A104" s="34"/>
      <c r="B104" s="35"/>
      <c r="C104" s="173" t="s">
        <v>166</v>
      </c>
      <c r="D104" s="173" t="s">
        <v>121</v>
      </c>
      <c r="E104" s="174" t="s">
        <v>962</v>
      </c>
      <c r="F104" s="175" t="s">
        <v>963</v>
      </c>
      <c r="G104" s="176" t="s">
        <v>473</v>
      </c>
      <c r="H104" s="177">
        <v>1</v>
      </c>
      <c r="I104" s="178"/>
      <c r="J104" s="179">
        <f>ROUND(I104*H104,2)</f>
        <v>0</v>
      </c>
      <c r="K104" s="175" t="s">
        <v>19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936</v>
      </c>
      <c r="AT104" s="184" t="s">
        <v>121</v>
      </c>
      <c r="AU104" s="184" t="s">
        <v>82</v>
      </c>
      <c r="AY104" s="17" t="s">
        <v>119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936</v>
      </c>
      <c r="BM104" s="184" t="s">
        <v>964</v>
      </c>
    </row>
    <row r="105" spans="1:65" s="2" customFormat="1" ht="11.25">
      <c r="A105" s="34"/>
      <c r="B105" s="35"/>
      <c r="C105" s="36"/>
      <c r="D105" s="186" t="s">
        <v>128</v>
      </c>
      <c r="E105" s="36"/>
      <c r="F105" s="187" t="s">
        <v>963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128</v>
      </c>
      <c r="AU105" s="17" t="s">
        <v>82</v>
      </c>
    </row>
    <row r="106" spans="1:65" s="2" customFormat="1" ht="16.5" customHeight="1">
      <c r="A106" s="34"/>
      <c r="B106" s="35"/>
      <c r="C106" s="173" t="s">
        <v>174</v>
      </c>
      <c r="D106" s="173" t="s">
        <v>121</v>
      </c>
      <c r="E106" s="174" t="s">
        <v>965</v>
      </c>
      <c r="F106" s="175" t="s">
        <v>966</v>
      </c>
      <c r="G106" s="176" t="s">
        <v>935</v>
      </c>
      <c r="H106" s="177">
        <v>1</v>
      </c>
      <c r="I106" s="178"/>
      <c r="J106" s="179">
        <f>ROUND(I106*H106,2)</f>
        <v>0</v>
      </c>
      <c r="K106" s="175" t="s">
        <v>19</v>
      </c>
      <c r="L106" s="39"/>
      <c r="M106" s="180" t="s">
        <v>19</v>
      </c>
      <c r="N106" s="181" t="s">
        <v>42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936</v>
      </c>
      <c r="AT106" s="184" t="s">
        <v>121</v>
      </c>
      <c r="AU106" s="184" t="s">
        <v>82</v>
      </c>
      <c r="AY106" s="17" t="s">
        <v>119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79</v>
      </c>
      <c r="BK106" s="185">
        <f>ROUND(I106*H106,2)</f>
        <v>0</v>
      </c>
      <c r="BL106" s="17" t="s">
        <v>936</v>
      </c>
      <c r="BM106" s="184" t="s">
        <v>967</v>
      </c>
    </row>
    <row r="107" spans="1:65" s="2" customFormat="1" ht="11.25">
      <c r="A107" s="34"/>
      <c r="B107" s="35"/>
      <c r="C107" s="36"/>
      <c r="D107" s="186" t="s">
        <v>128</v>
      </c>
      <c r="E107" s="36"/>
      <c r="F107" s="187" t="s">
        <v>966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128</v>
      </c>
      <c r="AU107" s="17" t="s">
        <v>82</v>
      </c>
    </row>
    <row r="108" spans="1:65" s="2" customFormat="1" ht="78">
      <c r="A108" s="34"/>
      <c r="B108" s="35"/>
      <c r="C108" s="36"/>
      <c r="D108" s="186" t="s">
        <v>180</v>
      </c>
      <c r="E108" s="36"/>
      <c r="F108" s="204" t="s">
        <v>968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180</v>
      </c>
      <c r="AU108" s="17" t="s">
        <v>82</v>
      </c>
    </row>
    <row r="109" spans="1:65" s="2" customFormat="1" ht="16.5" customHeight="1">
      <c r="A109" s="34"/>
      <c r="B109" s="35"/>
      <c r="C109" s="173" t="s">
        <v>183</v>
      </c>
      <c r="D109" s="173" t="s">
        <v>121</v>
      </c>
      <c r="E109" s="174" t="s">
        <v>969</v>
      </c>
      <c r="F109" s="175" t="s">
        <v>970</v>
      </c>
      <c r="G109" s="176" t="s">
        <v>935</v>
      </c>
      <c r="H109" s="177">
        <v>1</v>
      </c>
      <c r="I109" s="178"/>
      <c r="J109" s="179">
        <f>ROUND(I109*H109,2)</f>
        <v>0</v>
      </c>
      <c r="K109" s="175" t="s">
        <v>19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955</v>
      </c>
      <c r="AT109" s="184" t="s">
        <v>121</v>
      </c>
      <c r="AU109" s="184" t="s">
        <v>82</v>
      </c>
      <c r="AY109" s="17" t="s">
        <v>119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955</v>
      </c>
      <c r="BM109" s="184" t="s">
        <v>971</v>
      </c>
    </row>
    <row r="110" spans="1:65" s="2" customFormat="1" ht="11.25">
      <c r="A110" s="34"/>
      <c r="B110" s="35"/>
      <c r="C110" s="36"/>
      <c r="D110" s="186" t="s">
        <v>128</v>
      </c>
      <c r="E110" s="36"/>
      <c r="F110" s="187" t="s">
        <v>972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128</v>
      </c>
      <c r="AU110" s="17" t="s">
        <v>82</v>
      </c>
    </row>
    <row r="111" spans="1:65" s="2" customFormat="1" ht="29.25">
      <c r="A111" s="34"/>
      <c r="B111" s="35"/>
      <c r="C111" s="36"/>
      <c r="D111" s="186" t="s">
        <v>180</v>
      </c>
      <c r="E111" s="36"/>
      <c r="F111" s="204" t="s">
        <v>973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180</v>
      </c>
      <c r="AU111" s="17" t="s">
        <v>82</v>
      </c>
    </row>
    <row r="112" spans="1:65" s="2" customFormat="1" ht="16.5" customHeight="1">
      <c r="A112" s="34"/>
      <c r="B112" s="35"/>
      <c r="C112" s="173" t="s">
        <v>191</v>
      </c>
      <c r="D112" s="173" t="s">
        <v>121</v>
      </c>
      <c r="E112" s="174" t="s">
        <v>974</v>
      </c>
      <c r="F112" s="175" t="s">
        <v>975</v>
      </c>
      <c r="G112" s="176" t="s">
        <v>473</v>
      </c>
      <c r="H112" s="177">
        <v>2</v>
      </c>
      <c r="I112" s="178"/>
      <c r="J112" s="179">
        <f>ROUND(I112*H112,2)</f>
        <v>0</v>
      </c>
      <c r="K112" s="175" t="s">
        <v>19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955</v>
      </c>
      <c r="AT112" s="184" t="s">
        <v>121</v>
      </c>
      <c r="AU112" s="184" t="s">
        <v>82</v>
      </c>
      <c r="AY112" s="17" t="s">
        <v>119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955</v>
      </c>
      <c r="BM112" s="184" t="s">
        <v>976</v>
      </c>
    </row>
    <row r="113" spans="1:65" s="2" customFormat="1" ht="11.25">
      <c r="A113" s="34"/>
      <c r="B113" s="35"/>
      <c r="C113" s="36"/>
      <c r="D113" s="186" t="s">
        <v>128</v>
      </c>
      <c r="E113" s="36"/>
      <c r="F113" s="187" t="s">
        <v>975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128</v>
      </c>
      <c r="AU113" s="17" t="s">
        <v>82</v>
      </c>
    </row>
    <row r="114" spans="1:65" s="2" customFormat="1" ht="39">
      <c r="A114" s="34"/>
      <c r="B114" s="35"/>
      <c r="C114" s="36"/>
      <c r="D114" s="186" t="s">
        <v>180</v>
      </c>
      <c r="E114" s="36"/>
      <c r="F114" s="204" t="s">
        <v>977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180</v>
      </c>
      <c r="AU114" s="17" t="s">
        <v>82</v>
      </c>
    </row>
    <row r="115" spans="1:65" s="2" customFormat="1" ht="16.5" customHeight="1">
      <c r="A115" s="34"/>
      <c r="B115" s="35"/>
      <c r="C115" s="173" t="s">
        <v>199</v>
      </c>
      <c r="D115" s="173" t="s">
        <v>121</v>
      </c>
      <c r="E115" s="174" t="s">
        <v>978</v>
      </c>
      <c r="F115" s="175" t="s">
        <v>979</v>
      </c>
      <c r="G115" s="176" t="s">
        <v>935</v>
      </c>
      <c r="H115" s="177">
        <v>1</v>
      </c>
      <c r="I115" s="178"/>
      <c r="J115" s="179">
        <f>ROUND(I115*H115,2)</f>
        <v>0</v>
      </c>
      <c r="K115" s="175" t="s">
        <v>19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955</v>
      </c>
      <c r="AT115" s="184" t="s">
        <v>121</v>
      </c>
      <c r="AU115" s="184" t="s">
        <v>82</v>
      </c>
      <c r="AY115" s="17" t="s">
        <v>119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955</v>
      </c>
      <c r="BM115" s="184" t="s">
        <v>980</v>
      </c>
    </row>
    <row r="116" spans="1:65" s="2" customFormat="1" ht="11.25">
      <c r="A116" s="34"/>
      <c r="B116" s="35"/>
      <c r="C116" s="36"/>
      <c r="D116" s="186" t="s">
        <v>128</v>
      </c>
      <c r="E116" s="36"/>
      <c r="F116" s="187" t="s">
        <v>979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128</v>
      </c>
      <c r="AU116" s="17" t="s">
        <v>82</v>
      </c>
    </row>
    <row r="117" spans="1:65" s="2" customFormat="1" ht="48.75">
      <c r="A117" s="34"/>
      <c r="B117" s="35"/>
      <c r="C117" s="36"/>
      <c r="D117" s="186" t="s">
        <v>180</v>
      </c>
      <c r="E117" s="36"/>
      <c r="F117" s="204" t="s">
        <v>981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180</v>
      </c>
      <c r="AU117" s="17" t="s">
        <v>82</v>
      </c>
    </row>
    <row r="118" spans="1:65" s="2" customFormat="1" ht="16.5" customHeight="1">
      <c r="A118" s="34"/>
      <c r="B118" s="35"/>
      <c r="C118" s="173" t="s">
        <v>8</v>
      </c>
      <c r="D118" s="173" t="s">
        <v>121</v>
      </c>
      <c r="E118" s="174" t="s">
        <v>982</v>
      </c>
      <c r="F118" s="175" t="s">
        <v>983</v>
      </c>
      <c r="G118" s="176" t="s">
        <v>935</v>
      </c>
      <c r="H118" s="177">
        <v>1</v>
      </c>
      <c r="I118" s="178"/>
      <c r="J118" s="179">
        <f>ROUND(I118*H118,2)</f>
        <v>0</v>
      </c>
      <c r="K118" s="175" t="s">
        <v>19</v>
      </c>
      <c r="L118" s="39"/>
      <c r="M118" s="180" t="s">
        <v>19</v>
      </c>
      <c r="N118" s="181" t="s">
        <v>42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955</v>
      </c>
      <c r="AT118" s="184" t="s">
        <v>121</v>
      </c>
      <c r="AU118" s="184" t="s">
        <v>82</v>
      </c>
      <c r="AY118" s="17" t="s">
        <v>119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79</v>
      </c>
      <c r="BK118" s="185">
        <f>ROUND(I118*H118,2)</f>
        <v>0</v>
      </c>
      <c r="BL118" s="17" t="s">
        <v>955</v>
      </c>
      <c r="BM118" s="184" t="s">
        <v>984</v>
      </c>
    </row>
    <row r="119" spans="1:65" s="2" customFormat="1" ht="11.25">
      <c r="A119" s="34"/>
      <c r="B119" s="35"/>
      <c r="C119" s="36"/>
      <c r="D119" s="186" t="s">
        <v>128</v>
      </c>
      <c r="E119" s="36"/>
      <c r="F119" s="187" t="s">
        <v>983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128</v>
      </c>
      <c r="AU119" s="17" t="s">
        <v>82</v>
      </c>
    </row>
    <row r="120" spans="1:65" s="2" customFormat="1" ht="19.5">
      <c r="A120" s="34"/>
      <c r="B120" s="35"/>
      <c r="C120" s="36"/>
      <c r="D120" s="186" t="s">
        <v>180</v>
      </c>
      <c r="E120" s="36"/>
      <c r="F120" s="204" t="s">
        <v>985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180</v>
      </c>
      <c r="AU120" s="17" t="s">
        <v>82</v>
      </c>
    </row>
    <row r="121" spans="1:65" s="2" customFormat="1" ht="16.5" customHeight="1">
      <c r="A121" s="34"/>
      <c r="B121" s="35"/>
      <c r="C121" s="173" t="s">
        <v>211</v>
      </c>
      <c r="D121" s="173" t="s">
        <v>121</v>
      </c>
      <c r="E121" s="174" t="s">
        <v>986</v>
      </c>
      <c r="F121" s="175" t="s">
        <v>987</v>
      </c>
      <c r="G121" s="176" t="s">
        <v>935</v>
      </c>
      <c r="H121" s="177">
        <v>1</v>
      </c>
      <c r="I121" s="178"/>
      <c r="J121" s="179">
        <f>ROUND(I121*H121,2)</f>
        <v>0</v>
      </c>
      <c r="K121" s="175" t="s">
        <v>19</v>
      </c>
      <c r="L121" s="39"/>
      <c r="M121" s="180" t="s">
        <v>19</v>
      </c>
      <c r="N121" s="181" t="s">
        <v>42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955</v>
      </c>
      <c r="AT121" s="184" t="s">
        <v>121</v>
      </c>
      <c r="AU121" s="184" t="s">
        <v>82</v>
      </c>
      <c r="AY121" s="17" t="s">
        <v>119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79</v>
      </c>
      <c r="BK121" s="185">
        <f>ROUND(I121*H121,2)</f>
        <v>0</v>
      </c>
      <c r="BL121" s="17" t="s">
        <v>955</v>
      </c>
      <c r="BM121" s="184" t="s">
        <v>988</v>
      </c>
    </row>
    <row r="122" spans="1:65" s="2" customFormat="1" ht="11.25">
      <c r="A122" s="34"/>
      <c r="B122" s="35"/>
      <c r="C122" s="36"/>
      <c r="D122" s="186" t="s">
        <v>128</v>
      </c>
      <c r="E122" s="36"/>
      <c r="F122" s="187" t="s">
        <v>987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128</v>
      </c>
      <c r="AU122" s="17" t="s">
        <v>82</v>
      </c>
    </row>
    <row r="123" spans="1:65" s="2" customFormat="1" ht="48.75">
      <c r="A123" s="34"/>
      <c r="B123" s="35"/>
      <c r="C123" s="36"/>
      <c r="D123" s="186" t="s">
        <v>180</v>
      </c>
      <c r="E123" s="36"/>
      <c r="F123" s="204" t="s">
        <v>989</v>
      </c>
      <c r="G123" s="36"/>
      <c r="H123" s="36"/>
      <c r="I123" s="188"/>
      <c r="J123" s="36"/>
      <c r="K123" s="36"/>
      <c r="L123" s="39"/>
      <c r="M123" s="215"/>
      <c r="N123" s="216"/>
      <c r="O123" s="217"/>
      <c r="P123" s="217"/>
      <c r="Q123" s="217"/>
      <c r="R123" s="217"/>
      <c r="S123" s="217"/>
      <c r="T123" s="21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180</v>
      </c>
      <c r="AU123" s="17" t="s">
        <v>82</v>
      </c>
    </row>
    <row r="124" spans="1:65" s="2" customFormat="1" ht="6.95" customHeight="1">
      <c r="A124" s="34"/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39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algorithmName="SHA-512" hashValue="N4tU0iqVZdTtyKkb1t0bgOQmumetcnLxZ3LUce/Ew0jHXlYp+3vAhCjcV2z7kx2FSgfW7E8vQI3CqGfKKhzGXA==" saltValue="TBi5GP6JT3DreJDZaY5tYln/vPOriQUkJ+6spOaYLLeo5n75SaVIYS233uJXKlInQssa6VfL01Le3gsMFeivaw==" spinCount="100000" sheet="1" objects="1" scenarios="1" formatColumns="0" formatRows="0" autoFilter="0"/>
  <autoFilter ref="C81:K12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8" t="s">
        <v>990</v>
      </c>
      <c r="D3" s="358"/>
      <c r="E3" s="358"/>
      <c r="F3" s="358"/>
      <c r="G3" s="358"/>
      <c r="H3" s="358"/>
      <c r="I3" s="358"/>
      <c r="J3" s="358"/>
      <c r="K3" s="224"/>
    </row>
    <row r="4" spans="2:11" s="1" customFormat="1" ht="25.5" customHeight="1">
      <c r="B4" s="225"/>
      <c r="C4" s="357" t="s">
        <v>991</v>
      </c>
      <c r="D4" s="357"/>
      <c r="E4" s="357"/>
      <c r="F4" s="357"/>
      <c r="G4" s="357"/>
      <c r="H4" s="357"/>
      <c r="I4" s="357"/>
      <c r="J4" s="357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6" t="s">
        <v>992</v>
      </c>
      <c r="D6" s="356"/>
      <c r="E6" s="356"/>
      <c r="F6" s="356"/>
      <c r="G6" s="356"/>
      <c r="H6" s="356"/>
      <c r="I6" s="356"/>
      <c r="J6" s="356"/>
      <c r="K6" s="226"/>
    </row>
    <row r="7" spans="2:11" s="1" customFormat="1" ht="15" customHeight="1">
      <c r="B7" s="229"/>
      <c r="C7" s="356" t="s">
        <v>993</v>
      </c>
      <c r="D7" s="356"/>
      <c r="E7" s="356"/>
      <c r="F7" s="356"/>
      <c r="G7" s="356"/>
      <c r="H7" s="356"/>
      <c r="I7" s="356"/>
      <c r="J7" s="356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6" t="s">
        <v>994</v>
      </c>
      <c r="D9" s="356"/>
      <c r="E9" s="356"/>
      <c r="F9" s="356"/>
      <c r="G9" s="356"/>
      <c r="H9" s="356"/>
      <c r="I9" s="356"/>
      <c r="J9" s="356"/>
      <c r="K9" s="226"/>
    </row>
    <row r="10" spans="2:11" s="1" customFormat="1" ht="15" customHeight="1">
      <c r="B10" s="229"/>
      <c r="C10" s="228"/>
      <c r="D10" s="356" t="s">
        <v>995</v>
      </c>
      <c r="E10" s="356"/>
      <c r="F10" s="356"/>
      <c r="G10" s="356"/>
      <c r="H10" s="356"/>
      <c r="I10" s="356"/>
      <c r="J10" s="356"/>
      <c r="K10" s="226"/>
    </row>
    <row r="11" spans="2:11" s="1" customFormat="1" ht="15" customHeight="1">
      <c r="B11" s="229"/>
      <c r="C11" s="230"/>
      <c r="D11" s="356" t="s">
        <v>996</v>
      </c>
      <c r="E11" s="356"/>
      <c r="F11" s="356"/>
      <c r="G11" s="356"/>
      <c r="H11" s="356"/>
      <c r="I11" s="356"/>
      <c r="J11" s="356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997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6" t="s">
        <v>998</v>
      </c>
      <c r="E15" s="356"/>
      <c r="F15" s="356"/>
      <c r="G15" s="356"/>
      <c r="H15" s="356"/>
      <c r="I15" s="356"/>
      <c r="J15" s="356"/>
      <c r="K15" s="226"/>
    </row>
    <row r="16" spans="2:11" s="1" customFormat="1" ht="15" customHeight="1">
      <c r="B16" s="229"/>
      <c r="C16" s="230"/>
      <c r="D16" s="356" t="s">
        <v>999</v>
      </c>
      <c r="E16" s="356"/>
      <c r="F16" s="356"/>
      <c r="G16" s="356"/>
      <c r="H16" s="356"/>
      <c r="I16" s="356"/>
      <c r="J16" s="356"/>
      <c r="K16" s="226"/>
    </row>
    <row r="17" spans="2:11" s="1" customFormat="1" ht="15" customHeight="1">
      <c r="B17" s="229"/>
      <c r="C17" s="230"/>
      <c r="D17" s="356" t="s">
        <v>1000</v>
      </c>
      <c r="E17" s="356"/>
      <c r="F17" s="356"/>
      <c r="G17" s="356"/>
      <c r="H17" s="356"/>
      <c r="I17" s="356"/>
      <c r="J17" s="356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6" t="s">
        <v>1001</v>
      </c>
      <c r="G18" s="356"/>
      <c r="H18" s="356"/>
      <c r="I18" s="356"/>
      <c r="J18" s="356"/>
      <c r="K18" s="226"/>
    </row>
    <row r="19" spans="2:11" s="1" customFormat="1" ht="15" customHeight="1">
      <c r="B19" s="229"/>
      <c r="C19" s="230"/>
      <c r="D19" s="230"/>
      <c r="E19" s="232" t="s">
        <v>1002</v>
      </c>
      <c r="F19" s="356" t="s">
        <v>1003</v>
      </c>
      <c r="G19" s="356"/>
      <c r="H19" s="356"/>
      <c r="I19" s="356"/>
      <c r="J19" s="356"/>
      <c r="K19" s="226"/>
    </row>
    <row r="20" spans="2:11" s="1" customFormat="1" ht="15" customHeight="1">
      <c r="B20" s="229"/>
      <c r="C20" s="230"/>
      <c r="D20" s="230"/>
      <c r="E20" s="232" t="s">
        <v>1004</v>
      </c>
      <c r="F20" s="356" t="s">
        <v>1005</v>
      </c>
      <c r="G20" s="356"/>
      <c r="H20" s="356"/>
      <c r="I20" s="356"/>
      <c r="J20" s="356"/>
      <c r="K20" s="226"/>
    </row>
    <row r="21" spans="2:11" s="1" customFormat="1" ht="15" customHeight="1">
      <c r="B21" s="229"/>
      <c r="C21" s="230"/>
      <c r="D21" s="230"/>
      <c r="E21" s="232" t="s">
        <v>86</v>
      </c>
      <c r="F21" s="356" t="s">
        <v>87</v>
      </c>
      <c r="G21" s="356"/>
      <c r="H21" s="356"/>
      <c r="I21" s="356"/>
      <c r="J21" s="356"/>
      <c r="K21" s="226"/>
    </row>
    <row r="22" spans="2:11" s="1" customFormat="1" ht="15" customHeight="1">
      <c r="B22" s="229"/>
      <c r="C22" s="230"/>
      <c r="D22" s="230"/>
      <c r="E22" s="232" t="s">
        <v>1006</v>
      </c>
      <c r="F22" s="356" t="s">
        <v>1007</v>
      </c>
      <c r="G22" s="356"/>
      <c r="H22" s="356"/>
      <c r="I22" s="356"/>
      <c r="J22" s="356"/>
      <c r="K22" s="226"/>
    </row>
    <row r="23" spans="2:11" s="1" customFormat="1" ht="15" customHeight="1">
      <c r="B23" s="229"/>
      <c r="C23" s="230"/>
      <c r="D23" s="230"/>
      <c r="E23" s="232" t="s">
        <v>1008</v>
      </c>
      <c r="F23" s="356" t="s">
        <v>1009</v>
      </c>
      <c r="G23" s="356"/>
      <c r="H23" s="356"/>
      <c r="I23" s="356"/>
      <c r="J23" s="356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6" t="s">
        <v>1010</v>
      </c>
      <c r="D25" s="356"/>
      <c r="E25" s="356"/>
      <c r="F25" s="356"/>
      <c r="G25" s="356"/>
      <c r="H25" s="356"/>
      <c r="I25" s="356"/>
      <c r="J25" s="356"/>
      <c r="K25" s="226"/>
    </row>
    <row r="26" spans="2:11" s="1" customFormat="1" ht="15" customHeight="1">
      <c r="B26" s="229"/>
      <c r="C26" s="356" t="s">
        <v>1011</v>
      </c>
      <c r="D26" s="356"/>
      <c r="E26" s="356"/>
      <c r="F26" s="356"/>
      <c r="G26" s="356"/>
      <c r="H26" s="356"/>
      <c r="I26" s="356"/>
      <c r="J26" s="356"/>
      <c r="K26" s="226"/>
    </row>
    <row r="27" spans="2:11" s="1" customFormat="1" ht="15" customHeight="1">
      <c r="B27" s="229"/>
      <c r="C27" s="228"/>
      <c r="D27" s="356" t="s">
        <v>1012</v>
      </c>
      <c r="E27" s="356"/>
      <c r="F27" s="356"/>
      <c r="G27" s="356"/>
      <c r="H27" s="356"/>
      <c r="I27" s="356"/>
      <c r="J27" s="356"/>
      <c r="K27" s="226"/>
    </row>
    <row r="28" spans="2:11" s="1" customFormat="1" ht="15" customHeight="1">
      <c r="B28" s="229"/>
      <c r="C28" s="230"/>
      <c r="D28" s="356" t="s">
        <v>1013</v>
      </c>
      <c r="E28" s="356"/>
      <c r="F28" s="356"/>
      <c r="G28" s="356"/>
      <c r="H28" s="356"/>
      <c r="I28" s="356"/>
      <c r="J28" s="356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6" t="s">
        <v>1014</v>
      </c>
      <c r="E30" s="356"/>
      <c r="F30" s="356"/>
      <c r="G30" s="356"/>
      <c r="H30" s="356"/>
      <c r="I30" s="356"/>
      <c r="J30" s="356"/>
      <c r="K30" s="226"/>
    </row>
    <row r="31" spans="2:11" s="1" customFormat="1" ht="15" customHeight="1">
      <c r="B31" s="229"/>
      <c r="C31" s="230"/>
      <c r="D31" s="356" t="s">
        <v>1015</v>
      </c>
      <c r="E31" s="356"/>
      <c r="F31" s="356"/>
      <c r="G31" s="356"/>
      <c r="H31" s="356"/>
      <c r="I31" s="356"/>
      <c r="J31" s="356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6" t="s">
        <v>1016</v>
      </c>
      <c r="E33" s="356"/>
      <c r="F33" s="356"/>
      <c r="G33" s="356"/>
      <c r="H33" s="356"/>
      <c r="I33" s="356"/>
      <c r="J33" s="356"/>
      <c r="K33" s="226"/>
    </row>
    <row r="34" spans="2:11" s="1" customFormat="1" ht="15" customHeight="1">
      <c r="B34" s="229"/>
      <c r="C34" s="230"/>
      <c r="D34" s="356" t="s">
        <v>1017</v>
      </c>
      <c r="E34" s="356"/>
      <c r="F34" s="356"/>
      <c r="G34" s="356"/>
      <c r="H34" s="356"/>
      <c r="I34" s="356"/>
      <c r="J34" s="356"/>
      <c r="K34" s="226"/>
    </row>
    <row r="35" spans="2:11" s="1" customFormat="1" ht="15" customHeight="1">
      <c r="B35" s="229"/>
      <c r="C35" s="230"/>
      <c r="D35" s="356" t="s">
        <v>1018</v>
      </c>
      <c r="E35" s="356"/>
      <c r="F35" s="356"/>
      <c r="G35" s="356"/>
      <c r="H35" s="356"/>
      <c r="I35" s="356"/>
      <c r="J35" s="356"/>
      <c r="K35" s="226"/>
    </row>
    <row r="36" spans="2:11" s="1" customFormat="1" ht="15" customHeight="1">
      <c r="B36" s="229"/>
      <c r="C36" s="230"/>
      <c r="D36" s="228"/>
      <c r="E36" s="231" t="s">
        <v>105</v>
      </c>
      <c r="F36" s="228"/>
      <c r="G36" s="356" t="s">
        <v>1019</v>
      </c>
      <c r="H36" s="356"/>
      <c r="I36" s="356"/>
      <c r="J36" s="356"/>
      <c r="K36" s="226"/>
    </row>
    <row r="37" spans="2:11" s="1" customFormat="1" ht="30.75" customHeight="1">
      <c r="B37" s="229"/>
      <c r="C37" s="230"/>
      <c r="D37" s="228"/>
      <c r="E37" s="231" t="s">
        <v>1020</v>
      </c>
      <c r="F37" s="228"/>
      <c r="G37" s="356" t="s">
        <v>1021</v>
      </c>
      <c r="H37" s="356"/>
      <c r="I37" s="356"/>
      <c r="J37" s="356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6" t="s">
        <v>1022</v>
      </c>
      <c r="H38" s="356"/>
      <c r="I38" s="356"/>
      <c r="J38" s="356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6" t="s">
        <v>1023</v>
      </c>
      <c r="H39" s="356"/>
      <c r="I39" s="356"/>
      <c r="J39" s="356"/>
      <c r="K39" s="226"/>
    </row>
    <row r="40" spans="2:11" s="1" customFormat="1" ht="15" customHeight="1">
      <c r="B40" s="229"/>
      <c r="C40" s="230"/>
      <c r="D40" s="228"/>
      <c r="E40" s="231" t="s">
        <v>106</v>
      </c>
      <c r="F40" s="228"/>
      <c r="G40" s="356" t="s">
        <v>1024</v>
      </c>
      <c r="H40" s="356"/>
      <c r="I40" s="356"/>
      <c r="J40" s="356"/>
      <c r="K40" s="226"/>
    </row>
    <row r="41" spans="2:11" s="1" customFormat="1" ht="15" customHeight="1">
      <c r="B41" s="229"/>
      <c r="C41" s="230"/>
      <c r="D41" s="228"/>
      <c r="E41" s="231" t="s">
        <v>107</v>
      </c>
      <c r="F41" s="228"/>
      <c r="G41" s="356" t="s">
        <v>1025</v>
      </c>
      <c r="H41" s="356"/>
      <c r="I41" s="356"/>
      <c r="J41" s="356"/>
      <c r="K41" s="226"/>
    </row>
    <row r="42" spans="2:11" s="1" customFormat="1" ht="15" customHeight="1">
      <c r="B42" s="229"/>
      <c r="C42" s="230"/>
      <c r="D42" s="228"/>
      <c r="E42" s="231" t="s">
        <v>1026</v>
      </c>
      <c r="F42" s="228"/>
      <c r="G42" s="356" t="s">
        <v>1027</v>
      </c>
      <c r="H42" s="356"/>
      <c r="I42" s="356"/>
      <c r="J42" s="356"/>
      <c r="K42" s="226"/>
    </row>
    <row r="43" spans="2:11" s="1" customFormat="1" ht="15" customHeight="1">
      <c r="B43" s="229"/>
      <c r="C43" s="230"/>
      <c r="D43" s="228"/>
      <c r="E43" s="231"/>
      <c r="F43" s="228"/>
      <c r="G43" s="356" t="s">
        <v>1028</v>
      </c>
      <c r="H43" s="356"/>
      <c r="I43" s="356"/>
      <c r="J43" s="356"/>
      <c r="K43" s="226"/>
    </row>
    <row r="44" spans="2:11" s="1" customFormat="1" ht="15" customHeight="1">
      <c r="B44" s="229"/>
      <c r="C44" s="230"/>
      <c r="D44" s="228"/>
      <c r="E44" s="231" t="s">
        <v>1029</v>
      </c>
      <c r="F44" s="228"/>
      <c r="G44" s="356" t="s">
        <v>1030</v>
      </c>
      <c r="H44" s="356"/>
      <c r="I44" s="356"/>
      <c r="J44" s="356"/>
      <c r="K44" s="226"/>
    </row>
    <row r="45" spans="2:11" s="1" customFormat="1" ht="15" customHeight="1">
      <c r="B45" s="229"/>
      <c r="C45" s="230"/>
      <c r="D45" s="228"/>
      <c r="E45" s="231" t="s">
        <v>109</v>
      </c>
      <c r="F45" s="228"/>
      <c r="G45" s="356" t="s">
        <v>1031</v>
      </c>
      <c r="H45" s="356"/>
      <c r="I45" s="356"/>
      <c r="J45" s="356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6" t="s">
        <v>1032</v>
      </c>
      <c r="E47" s="356"/>
      <c r="F47" s="356"/>
      <c r="G47" s="356"/>
      <c r="H47" s="356"/>
      <c r="I47" s="356"/>
      <c r="J47" s="356"/>
      <c r="K47" s="226"/>
    </row>
    <row r="48" spans="2:11" s="1" customFormat="1" ht="15" customHeight="1">
      <c r="B48" s="229"/>
      <c r="C48" s="230"/>
      <c r="D48" s="230"/>
      <c r="E48" s="356" t="s">
        <v>1033</v>
      </c>
      <c r="F48" s="356"/>
      <c r="G48" s="356"/>
      <c r="H48" s="356"/>
      <c r="I48" s="356"/>
      <c r="J48" s="356"/>
      <c r="K48" s="226"/>
    </row>
    <row r="49" spans="2:11" s="1" customFormat="1" ht="15" customHeight="1">
      <c r="B49" s="229"/>
      <c r="C49" s="230"/>
      <c r="D49" s="230"/>
      <c r="E49" s="356" t="s">
        <v>1034</v>
      </c>
      <c r="F49" s="356"/>
      <c r="G49" s="356"/>
      <c r="H49" s="356"/>
      <c r="I49" s="356"/>
      <c r="J49" s="356"/>
      <c r="K49" s="226"/>
    </row>
    <row r="50" spans="2:11" s="1" customFormat="1" ht="15" customHeight="1">
      <c r="B50" s="229"/>
      <c r="C50" s="230"/>
      <c r="D50" s="230"/>
      <c r="E50" s="356" t="s">
        <v>1035</v>
      </c>
      <c r="F50" s="356"/>
      <c r="G50" s="356"/>
      <c r="H50" s="356"/>
      <c r="I50" s="356"/>
      <c r="J50" s="356"/>
      <c r="K50" s="226"/>
    </row>
    <row r="51" spans="2:11" s="1" customFormat="1" ht="15" customHeight="1">
      <c r="B51" s="229"/>
      <c r="C51" s="230"/>
      <c r="D51" s="356" t="s">
        <v>1036</v>
      </c>
      <c r="E51" s="356"/>
      <c r="F51" s="356"/>
      <c r="G51" s="356"/>
      <c r="H51" s="356"/>
      <c r="I51" s="356"/>
      <c r="J51" s="356"/>
      <c r="K51" s="226"/>
    </row>
    <row r="52" spans="2:11" s="1" customFormat="1" ht="25.5" customHeight="1">
      <c r="B52" s="225"/>
      <c r="C52" s="357" t="s">
        <v>1037</v>
      </c>
      <c r="D52" s="357"/>
      <c r="E52" s="357"/>
      <c r="F52" s="357"/>
      <c r="G52" s="357"/>
      <c r="H52" s="357"/>
      <c r="I52" s="357"/>
      <c r="J52" s="357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6" t="s">
        <v>1038</v>
      </c>
      <c r="D54" s="356"/>
      <c r="E54" s="356"/>
      <c r="F54" s="356"/>
      <c r="G54" s="356"/>
      <c r="H54" s="356"/>
      <c r="I54" s="356"/>
      <c r="J54" s="356"/>
      <c r="K54" s="226"/>
    </row>
    <row r="55" spans="2:11" s="1" customFormat="1" ht="15" customHeight="1">
      <c r="B55" s="225"/>
      <c r="C55" s="356" t="s">
        <v>1039</v>
      </c>
      <c r="D55" s="356"/>
      <c r="E55" s="356"/>
      <c r="F55" s="356"/>
      <c r="G55" s="356"/>
      <c r="H55" s="356"/>
      <c r="I55" s="356"/>
      <c r="J55" s="356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6" t="s">
        <v>1040</v>
      </c>
      <c r="D57" s="356"/>
      <c r="E57" s="356"/>
      <c r="F57" s="356"/>
      <c r="G57" s="356"/>
      <c r="H57" s="356"/>
      <c r="I57" s="356"/>
      <c r="J57" s="356"/>
      <c r="K57" s="226"/>
    </row>
    <row r="58" spans="2:11" s="1" customFormat="1" ht="15" customHeight="1">
      <c r="B58" s="225"/>
      <c r="C58" s="230"/>
      <c r="D58" s="356" t="s">
        <v>1041</v>
      </c>
      <c r="E58" s="356"/>
      <c r="F58" s="356"/>
      <c r="G58" s="356"/>
      <c r="H58" s="356"/>
      <c r="I58" s="356"/>
      <c r="J58" s="356"/>
      <c r="K58" s="226"/>
    </row>
    <row r="59" spans="2:11" s="1" customFormat="1" ht="15" customHeight="1">
      <c r="B59" s="225"/>
      <c r="C59" s="230"/>
      <c r="D59" s="356" t="s">
        <v>1042</v>
      </c>
      <c r="E59" s="356"/>
      <c r="F59" s="356"/>
      <c r="G59" s="356"/>
      <c r="H59" s="356"/>
      <c r="I59" s="356"/>
      <c r="J59" s="356"/>
      <c r="K59" s="226"/>
    </row>
    <row r="60" spans="2:11" s="1" customFormat="1" ht="15" customHeight="1">
      <c r="B60" s="225"/>
      <c r="C60" s="230"/>
      <c r="D60" s="356" t="s">
        <v>1043</v>
      </c>
      <c r="E60" s="356"/>
      <c r="F60" s="356"/>
      <c r="G60" s="356"/>
      <c r="H60" s="356"/>
      <c r="I60" s="356"/>
      <c r="J60" s="356"/>
      <c r="K60" s="226"/>
    </row>
    <row r="61" spans="2:11" s="1" customFormat="1" ht="15" customHeight="1">
      <c r="B61" s="225"/>
      <c r="C61" s="230"/>
      <c r="D61" s="356" t="s">
        <v>1044</v>
      </c>
      <c r="E61" s="356"/>
      <c r="F61" s="356"/>
      <c r="G61" s="356"/>
      <c r="H61" s="356"/>
      <c r="I61" s="356"/>
      <c r="J61" s="356"/>
      <c r="K61" s="226"/>
    </row>
    <row r="62" spans="2:11" s="1" customFormat="1" ht="15" customHeight="1">
      <c r="B62" s="225"/>
      <c r="C62" s="230"/>
      <c r="D62" s="359" t="s">
        <v>1045</v>
      </c>
      <c r="E62" s="359"/>
      <c r="F62" s="359"/>
      <c r="G62" s="359"/>
      <c r="H62" s="359"/>
      <c r="I62" s="359"/>
      <c r="J62" s="359"/>
      <c r="K62" s="226"/>
    </row>
    <row r="63" spans="2:11" s="1" customFormat="1" ht="15" customHeight="1">
      <c r="B63" s="225"/>
      <c r="C63" s="230"/>
      <c r="D63" s="356" t="s">
        <v>1046</v>
      </c>
      <c r="E63" s="356"/>
      <c r="F63" s="356"/>
      <c r="G63" s="356"/>
      <c r="H63" s="356"/>
      <c r="I63" s="356"/>
      <c r="J63" s="356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6" t="s">
        <v>1047</v>
      </c>
      <c r="E65" s="356"/>
      <c r="F65" s="356"/>
      <c r="G65" s="356"/>
      <c r="H65" s="356"/>
      <c r="I65" s="356"/>
      <c r="J65" s="356"/>
      <c r="K65" s="226"/>
    </row>
    <row r="66" spans="2:11" s="1" customFormat="1" ht="15" customHeight="1">
      <c r="B66" s="225"/>
      <c r="C66" s="230"/>
      <c r="D66" s="359" t="s">
        <v>1048</v>
      </c>
      <c r="E66" s="359"/>
      <c r="F66" s="359"/>
      <c r="G66" s="359"/>
      <c r="H66" s="359"/>
      <c r="I66" s="359"/>
      <c r="J66" s="359"/>
      <c r="K66" s="226"/>
    </row>
    <row r="67" spans="2:11" s="1" customFormat="1" ht="15" customHeight="1">
      <c r="B67" s="225"/>
      <c r="C67" s="230"/>
      <c r="D67" s="356" t="s">
        <v>1049</v>
      </c>
      <c r="E67" s="356"/>
      <c r="F67" s="356"/>
      <c r="G67" s="356"/>
      <c r="H67" s="356"/>
      <c r="I67" s="356"/>
      <c r="J67" s="356"/>
      <c r="K67" s="226"/>
    </row>
    <row r="68" spans="2:11" s="1" customFormat="1" ht="15" customHeight="1">
      <c r="B68" s="225"/>
      <c r="C68" s="230"/>
      <c r="D68" s="356" t="s">
        <v>1050</v>
      </c>
      <c r="E68" s="356"/>
      <c r="F68" s="356"/>
      <c r="G68" s="356"/>
      <c r="H68" s="356"/>
      <c r="I68" s="356"/>
      <c r="J68" s="356"/>
      <c r="K68" s="226"/>
    </row>
    <row r="69" spans="2:11" s="1" customFormat="1" ht="15" customHeight="1">
      <c r="B69" s="225"/>
      <c r="C69" s="230"/>
      <c r="D69" s="356" t="s">
        <v>1051</v>
      </c>
      <c r="E69" s="356"/>
      <c r="F69" s="356"/>
      <c r="G69" s="356"/>
      <c r="H69" s="356"/>
      <c r="I69" s="356"/>
      <c r="J69" s="356"/>
      <c r="K69" s="226"/>
    </row>
    <row r="70" spans="2:11" s="1" customFormat="1" ht="15" customHeight="1">
      <c r="B70" s="225"/>
      <c r="C70" s="230"/>
      <c r="D70" s="356" t="s">
        <v>1052</v>
      </c>
      <c r="E70" s="356"/>
      <c r="F70" s="356"/>
      <c r="G70" s="356"/>
      <c r="H70" s="356"/>
      <c r="I70" s="356"/>
      <c r="J70" s="356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60" t="s">
        <v>1053</v>
      </c>
      <c r="D75" s="360"/>
      <c r="E75" s="360"/>
      <c r="F75" s="360"/>
      <c r="G75" s="360"/>
      <c r="H75" s="360"/>
      <c r="I75" s="360"/>
      <c r="J75" s="360"/>
      <c r="K75" s="243"/>
    </row>
    <row r="76" spans="2:11" s="1" customFormat="1" ht="17.25" customHeight="1">
      <c r="B76" s="242"/>
      <c r="C76" s="244" t="s">
        <v>1054</v>
      </c>
      <c r="D76" s="244"/>
      <c r="E76" s="244"/>
      <c r="F76" s="244" t="s">
        <v>1055</v>
      </c>
      <c r="G76" s="245"/>
      <c r="H76" s="244" t="s">
        <v>53</v>
      </c>
      <c r="I76" s="244" t="s">
        <v>56</v>
      </c>
      <c r="J76" s="244" t="s">
        <v>1056</v>
      </c>
      <c r="K76" s="243"/>
    </row>
    <row r="77" spans="2:11" s="1" customFormat="1" ht="17.25" customHeight="1">
      <c r="B77" s="242"/>
      <c r="C77" s="246" t="s">
        <v>1057</v>
      </c>
      <c r="D77" s="246"/>
      <c r="E77" s="246"/>
      <c r="F77" s="247" t="s">
        <v>1058</v>
      </c>
      <c r="G77" s="248"/>
      <c r="H77" s="246"/>
      <c r="I77" s="246"/>
      <c r="J77" s="246" t="s">
        <v>1059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1060</v>
      </c>
      <c r="G79" s="253"/>
      <c r="H79" s="231" t="s">
        <v>1061</v>
      </c>
      <c r="I79" s="231" t="s">
        <v>1062</v>
      </c>
      <c r="J79" s="231">
        <v>20</v>
      </c>
      <c r="K79" s="243"/>
    </row>
    <row r="80" spans="2:11" s="1" customFormat="1" ht="15" customHeight="1">
      <c r="B80" s="242"/>
      <c r="C80" s="231" t="s">
        <v>1063</v>
      </c>
      <c r="D80" s="231"/>
      <c r="E80" s="231"/>
      <c r="F80" s="252" t="s">
        <v>1060</v>
      </c>
      <c r="G80" s="253"/>
      <c r="H80" s="231" t="s">
        <v>1064</v>
      </c>
      <c r="I80" s="231" t="s">
        <v>1062</v>
      </c>
      <c r="J80" s="231">
        <v>120</v>
      </c>
      <c r="K80" s="243"/>
    </row>
    <row r="81" spans="2:11" s="1" customFormat="1" ht="15" customHeight="1">
      <c r="B81" s="254"/>
      <c r="C81" s="231" t="s">
        <v>1065</v>
      </c>
      <c r="D81" s="231"/>
      <c r="E81" s="231"/>
      <c r="F81" s="252" t="s">
        <v>1066</v>
      </c>
      <c r="G81" s="253"/>
      <c r="H81" s="231" t="s">
        <v>1067</v>
      </c>
      <c r="I81" s="231" t="s">
        <v>1062</v>
      </c>
      <c r="J81" s="231">
        <v>50</v>
      </c>
      <c r="K81" s="243"/>
    </row>
    <row r="82" spans="2:11" s="1" customFormat="1" ht="15" customHeight="1">
      <c r="B82" s="254"/>
      <c r="C82" s="231" t="s">
        <v>1068</v>
      </c>
      <c r="D82" s="231"/>
      <c r="E82" s="231"/>
      <c r="F82" s="252" t="s">
        <v>1060</v>
      </c>
      <c r="G82" s="253"/>
      <c r="H82" s="231" t="s">
        <v>1069</v>
      </c>
      <c r="I82" s="231" t="s">
        <v>1070</v>
      </c>
      <c r="J82" s="231"/>
      <c r="K82" s="243"/>
    </row>
    <row r="83" spans="2:11" s="1" customFormat="1" ht="15" customHeight="1">
      <c r="B83" s="254"/>
      <c r="C83" s="255" t="s">
        <v>1071</v>
      </c>
      <c r="D83" s="255"/>
      <c r="E83" s="255"/>
      <c r="F83" s="256" t="s">
        <v>1066</v>
      </c>
      <c r="G83" s="255"/>
      <c r="H83" s="255" t="s">
        <v>1072</v>
      </c>
      <c r="I83" s="255" t="s">
        <v>1062</v>
      </c>
      <c r="J83" s="255">
        <v>15</v>
      </c>
      <c r="K83" s="243"/>
    </row>
    <row r="84" spans="2:11" s="1" customFormat="1" ht="15" customHeight="1">
      <c r="B84" s="254"/>
      <c r="C84" s="255" t="s">
        <v>1073</v>
      </c>
      <c r="D84" s="255"/>
      <c r="E84" s="255"/>
      <c r="F84" s="256" t="s">
        <v>1066</v>
      </c>
      <c r="G84" s="255"/>
      <c r="H84" s="255" t="s">
        <v>1074</v>
      </c>
      <c r="I84" s="255" t="s">
        <v>1062</v>
      </c>
      <c r="J84" s="255">
        <v>15</v>
      </c>
      <c r="K84" s="243"/>
    </row>
    <row r="85" spans="2:11" s="1" customFormat="1" ht="15" customHeight="1">
      <c r="B85" s="254"/>
      <c r="C85" s="255" t="s">
        <v>1075</v>
      </c>
      <c r="D85" s="255"/>
      <c r="E85" s="255"/>
      <c r="F85" s="256" t="s">
        <v>1066</v>
      </c>
      <c r="G85" s="255"/>
      <c r="H85" s="255" t="s">
        <v>1076</v>
      </c>
      <c r="I85" s="255" t="s">
        <v>1062</v>
      </c>
      <c r="J85" s="255">
        <v>20</v>
      </c>
      <c r="K85" s="243"/>
    </row>
    <row r="86" spans="2:11" s="1" customFormat="1" ht="15" customHeight="1">
      <c r="B86" s="254"/>
      <c r="C86" s="255" t="s">
        <v>1077</v>
      </c>
      <c r="D86" s="255"/>
      <c r="E86" s="255"/>
      <c r="F86" s="256" t="s">
        <v>1066</v>
      </c>
      <c r="G86" s="255"/>
      <c r="H86" s="255" t="s">
        <v>1078</v>
      </c>
      <c r="I86" s="255" t="s">
        <v>1062</v>
      </c>
      <c r="J86" s="255">
        <v>20</v>
      </c>
      <c r="K86" s="243"/>
    </row>
    <row r="87" spans="2:11" s="1" customFormat="1" ht="15" customHeight="1">
      <c r="B87" s="254"/>
      <c r="C87" s="231" t="s">
        <v>1079</v>
      </c>
      <c r="D87" s="231"/>
      <c r="E87" s="231"/>
      <c r="F87" s="252" t="s">
        <v>1066</v>
      </c>
      <c r="G87" s="253"/>
      <c r="H87" s="231" t="s">
        <v>1080</v>
      </c>
      <c r="I87" s="231" t="s">
        <v>1062</v>
      </c>
      <c r="J87" s="231">
        <v>50</v>
      </c>
      <c r="K87" s="243"/>
    </row>
    <row r="88" spans="2:11" s="1" customFormat="1" ht="15" customHeight="1">
      <c r="B88" s="254"/>
      <c r="C88" s="231" t="s">
        <v>1081</v>
      </c>
      <c r="D88" s="231"/>
      <c r="E88" s="231"/>
      <c r="F88" s="252" t="s">
        <v>1066</v>
      </c>
      <c r="G88" s="253"/>
      <c r="H88" s="231" t="s">
        <v>1082</v>
      </c>
      <c r="I88" s="231" t="s">
        <v>1062</v>
      </c>
      <c r="J88" s="231">
        <v>20</v>
      </c>
      <c r="K88" s="243"/>
    </row>
    <row r="89" spans="2:11" s="1" customFormat="1" ht="15" customHeight="1">
      <c r="B89" s="254"/>
      <c r="C89" s="231" t="s">
        <v>1083</v>
      </c>
      <c r="D89" s="231"/>
      <c r="E89" s="231"/>
      <c r="F89" s="252" t="s">
        <v>1066</v>
      </c>
      <c r="G89" s="253"/>
      <c r="H89" s="231" t="s">
        <v>1084</v>
      </c>
      <c r="I89" s="231" t="s">
        <v>1062</v>
      </c>
      <c r="J89" s="231">
        <v>20</v>
      </c>
      <c r="K89" s="243"/>
    </row>
    <row r="90" spans="2:11" s="1" customFormat="1" ht="15" customHeight="1">
      <c r="B90" s="254"/>
      <c r="C90" s="231" t="s">
        <v>1085</v>
      </c>
      <c r="D90" s="231"/>
      <c r="E90" s="231"/>
      <c r="F90" s="252" t="s">
        <v>1066</v>
      </c>
      <c r="G90" s="253"/>
      <c r="H90" s="231" t="s">
        <v>1086</v>
      </c>
      <c r="I90" s="231" t="s">
        <v>1062</v>
      </c>
      <c r="J90" s="231">
        <v>50</v>
      </c>
      <c r="K90" s="243"/>
    </row>
    <row r="91" spans="2:11" s="1" customFormat="1" ht="15" customHeight="1">
      <c r="B91" s="254"/>
      <c r="C91" s="231" t="s">
        <v>1087</v>
      </c>
      <c r="D91" s="231"/>
      <c r="E91" s="231"/>
      <c r="F91" s="252" t="s">
        <v>1066</v>
      </c>
      <c r="G91" s="253"/>
      <c r="H91" s="231" t="s">
        <v>1087</v>
      </c>
      <c r="I91" s="231" t="s">
        <v>1062</v>
      </c>
      <c r="J91" s="231">
        <v>50</v>
      </c>
      <c r="K91" s="243"/>
    </row>
    <row r="92" spans="2:11" s="1" customFormat="1" ht="15" customHeight="1">
      <c r="B92" s="254"/>
      <c r="C92" s="231" t="s">
        <v>1088</v>
      </c>
      <c r="D92" s="231"/>
      <c r="E92" s="231"/>
      <c r="F92" s="252" t="s">
        <v>1066</v>
      </c>
      <c r="G92" s="253"/>
      <c r="H92" s="231" t="s">
        <v>1089</v>
      </c>
      <c r="I92" s="231" t="s">
        <v>1062</v>
      </c>
      <c r="J92" s="231">
        <v>255</v>
      </c>
      <c r="K92" s="243"/>
    </row>
    <row r="93" spans="2:11" s="1" customFormat="1" ht="15" customHeight="1">
      <c r="B93" s="254"/>
      <c r="C93" s="231" t="s">
        <v>1090</v>
      </c>
      <c r="D93" s="231"/>
      <c r="E93" s="231"/>
      <c r="F93" s="252" t="s">
        <v>1060</v>
      </c>
      <c r="G93" s="253"/>
      <c r="H93" s="231" t="s">
        <v>1091</v>
      </c>
      <c r="I93" s="231" t="s">
        <v>1092</v>
      </c>
      <c r="J93" s="231"/>
      <c r="K93" s="243"/>
    </row>
    <row r="94" spans="2:11" s="1" customFormat="1" ht="15" customHeight="1">
      <c r="B94" s="254"/>
      <c r="C94" s="231" t="s">
        <v>1093</v>
      </c>
      <c r="D94" s="231"/>
      <c r="E94" s="231"/>
      <c r="F94" s="252" t="s">
        <v>1060</v>
      </c>
      <c r="G94" s="253"/>
      <c r="H94" s="231" t="s">
        <v>1094</v>
      </c>
      <c r="I94" s="231" t="s">
        <v>1095</v>
      </c>
      <c r="J94" s="231"/>
      <c r="K94" s="243"/>
    </row>
    <row r="95" spans="2:11" s="1" customFormat="1" ht="15" customHeight="1">
      <c r="B95" s="254"/>
      <c r="C95" s="231" t="s">
        <v>1096</v>
      </c>
      <c r="D95" s="231"/>
      <c r="E95" s="231"/>
      <c r="F95" s="252" t="s">
        <v>1060</v>
      </c>
      <c r="G95" s="253"/>
      <c r="H95" s="231" t="s">
        <v>1096</v>
      </c>
      <c r="I95" s="231" t="s">
        <v>1095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1060</v>
      </c>
      <c r="G96" s="253"/>
      <c r="H96" s="231" t="s">
        <v>1097</v>
      </c>
      <c r="I96" s="231" t="s">
        <v>1095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1060</v>
      </c>
      <c r="G97" s="253"/>
      <c r="H97" s="231" t="s">
        <v>1098</v>
      </c>
      <c r="I97" s="231" t="s">
        <v>1095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60" t="s">
        <v>1099</v>
      </c>
      <c r="D102" s="360"/>
      <c r="E102" s="360"/>
      <c r="F102" s="360"/>
      <c r="G102" s="360"/>
      <c r="H102" s="360"/>
      <c r="I102" s="360"/>
      <c r="J102" s="360"/>
      <c r="K102" s="243"/>
    </row>
    <row r="103" spans="2:11" s="1" customFormat="1" ht="17.25" customHeight="1">
      <c r="B103" s="242"/>
      <c r="C103" s="244" t="s">
        <v>1054</v>
      </c>
      <c r="D103" s="244"/>
      <c r="E103" s="244"/>
      <c r="F103" s="244" t="s">
        <v>1055</v>
      </c>
      <c r="G103" s="245"/>
      <c r="H103" s="244" t="s">
        <v>53</v>
      </c>
      <c r="I103" s="244" t="s">
        <v>56</v>
      </c>
      <c r="J103" s="244" t="s">
        <v>1056</v>
      </c>
      <c r="K103" s="243"/>
    </row>
    <row r="104" spans="2:11" s="1" customFormat="1" ht="17.25" customHeight="1">
      <c r="B104" s="242"/>
      <c r="C104" s="246" t="s">
        <v>1057</v>
      </c>
      <c r="D104" s="246"/>
      <c r="E104" s="246"/>
      <c r="F104" s="247" t="s">
        <v>1058</v>
      </c>
      <c r="G104" s="248"/>
      <c r="H104" s="246"/>
      <c r="I104" s="246"/>
      <c r="J104" s="246" t="s">
        <v>1059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1060</v>
      </c>
      <c r="G106" s="231"/>
      <c r="H106" s="231" t="s">
        <v>1100</v>
      </c>
      <c r="I106" s="231" t="s">
        <v>1062</v>
      </c>
      <c r="J106" s="231">
        <v>20</v>
      </c>
      <c r="K106" s="243"/>
    </row>
    <row r="107" spans="2:11" s="1" customFormat="1" ht="15" customHeight="1">
      <c r="B107" s="242"/>
      <c r="C107" s="231" t="s">
        <v>1063</v>
      </c>
      <c r="D107" s="231"/>
      <c r="E107" s="231"/>
      <c r="F107" s="252" t="s">
        <v>1060</v>
      </c>
      <c r="G107" s="231"/>
      <c r="H107" s="231" t="s">
        <v>1100</v>
      </c>
      <c r="I107" s="231" t="s">
        <v>1062</v>
      </c>
      <c r="J107" s="231">
        <v>120</v>
      </c>
      <c r="K107" s="243"/>
    </row>
    <row r="108" spans="2:11" s="1" customFormat="1" ht="15" customHeight="1">
      <c r="B108" s="254"/>
      <c r="C108" s="231" t="s">
        <v>1065</v>
      </c>
      <c r="D108" s="231"/>
      <c r="E108" s="231"/>
      <c r="F108" s="252" t="s">
        <v>1066</v>
      </c>
      <c r="G108" s="231"/>
      <c r="H108" s="231" t="s">
        <v>1100</v>
      </c>
      <c r="I108" s="231" t="s">
        <v>1062</v>
      </c>
      <c r="J108" s="231">
        <v>50</v>
      </c>
      <c r="K108" s="243"/>
    </row>
    <row r="109" spans="2:11" s="1" customFormat="1" ht="15" customHeight="1">
      <c r="B109" s="254"/>
      <c r="C109" s="231" t="s">
        <v>1068</v>
      </c>
      <c r="D109" s="231"/>
      <c r="E109" s="231"/>
      <c r="F109" s="252" t="s">
        <v>1060</v>
      </c>
      <c r="G109" s="231"/>
      <c r="H109" s="231" t="s">
        <v>1100</v>
      </c>
      <c r="I109" s="231" t="s">
        <v>1070</v>
      </c>
      <c r="J109" s="231"/>
      <c r="K109" s="243"/>
    </row>
    <row r="110" spans="2:11" s="1" customFormat="1" ht="15" customHeight="1">
      <c r="B110" s="254"/>
      <c r="C110" s="231" t="s">
        <v>1079</v>
      </c>
      <c r="D110" s="231"/>
      <c r="E110" s="231"/>
      <c r="F110" s="252" t="s">
        <v>1066</v>
      </c>
      <c r="G110" s="231"/>
      <c r="H110" s="231" t="s">
        <v>1100</v>
      </c>
      <c r="I110" s="231" t="s">
        <v>1062</v>
      </c>
      <c r="J110" s="231">
        <v>50</v>
      </c>
      <c r="K110" s="243"/>
    </row>
    <row r="111" spans="2:11" s="1" customFormat="1" ht="15" customHeight="1">
      <c r="B111" s="254"/>
      <c r="C111" s="231" t="s">
        <v>1087</v>
      </c>
      <c r="D111" s="231"/>
      <c r="E111" s="231"/>
      <c r="F111" s="252" t="s">
        <v>1066</v>
      </c>
      <c r="G111" s="231"/>
      <c r="H111" s="231" t="s">
        <v>1100</v>
      </c>
      <c r="I111" s="231" t="s">
        <v>1062</v>
      </c>
      <c r="J111" s="231">
        <v>50</v>
      </c>
      <c r="K111" s="243"/>
    </row>
    <row r="112" spans="2:11" s="1" customFormat="1" ht="15" customHeight="1">
      <c r="B112" s="254"/>
      <c r="C112" s="231" t="s">
        <v>1085</v>
      </c>
      <c r="D112" s="231"/>
      <c r="E112" s="231"/>
      <c r="F112" s="252" t="s">
        <v>1066</v>
      </c>
      <c r="G112" s="231"/>
      <c r="H112" s="231" t="s">
        <v>1100</v>
      </c>
      <c r="I112" s="231" t="s">
        <v>1062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1060</v>
      </c>
      <c r="G113" s="231"/>
      <c r="H113" s="231" t="s">
        <v>1101</v>
      </c>
      <c r="I113" s="231" t="s">
        <v>1062</v>
      </c>
      <c r="J113" s="231">
        <v>20</v>
      </c>
      <c r="K113" s="243"/>
    </row>
    <row r="114" spans="2:11" s="1" customFormat="1" ht="15" customHeight="1">
      <c r="B114" s="254"/>
      <c r="C114" s="231" t="s">
        <v>1102</v>
      </c>
      <c r="D114" s="231"/>
      <c r="E114" s="231"/>
      <c r="F114" s="252" t="s">
        <v>1060</v>
      </c>
      <c r="G114" s="231"/>
      <c r="H114" s="231" t="s">
        <v>1103</v>
      </c>
      <c r="I114" s="231" t="s">
        <v>1062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1060</v>
      </c>
      <c r="G115" s="231"/>
      <c r="H115" s="231" t="s">
        <v>1104</v>
      </c>
      <c r="I115" s="231" t="s">
        <v>1095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1060</v>
      </c>
      <c r="G116" s="231"/>
      <c r="H116" s="231" t="s">
        <v>1105</v>
      </c>
      <c r="I116" s="231" t="s">
        <v>1095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1060</v>
      </c>
      <c r="G117" s="231"/>
      <c r="H117" s="231" t="s">
        <v>1106</v>
      </c>
      <c r="I117" s="231" t="s">
        <v>1107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8" t="s">
        <v>1108</v>
      </c>
      <c r="D122" s="358"/>
      <c r="E122" s="358"/>
      <c r="F122" s="358"/>
      <c r="G122" s="358"/>
      <c r="H122" s="358"/>
      <c r="I122" s="358"/>
      <c r="J122" s="358"/>
      <c r="K122" s="271"/>
    </row>
    <row r="123" spans="2:11" s="1" customFormat="1" ht="17.25" customHeight="1">
      <c r="B123" s="272"/>
      <c r="C123" s="244" t="s">
        <v>1054</v>
      </c>
      <c r="D123" s="244"/>
      <c r="E123" s="244"/>
      <c r="F123" s="244" t="s">
        <v>1055</v>
      </c>
      <c r="G123" s="245"/>
      <c r="H123" s="244" t="s">
        <v>53</v>
      </c>
      <c r="I123" s="244" t="s">
        <v>56</v>
      </c>
      <c r="J123" s="244" t="s">
        <v>1056</v>
      </c>
      <c r="K123" s="273"/>
    </row>
    <row r="124" spans="2:11" s="1" customFormat="1" ht="17.25" customHeight="1">
      <c r="B124" s="272"/>
      <c r="C124" s="246" t="s">
        <v>1057</v>
      </c>
      <c r="D124" s="246"/>
      <c r="E124" s="246"/>
      <c r="F124" s="247" t="s">
        <v>1058</v>
      </c>
      <c r="G124" s="248"/>
      <c r="H124" s="246"/>
      <c r="I124" s="246"/>
      <c r="J124" s="246" t="s">
        <v>1059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1063</v>
      </c>
      <c r="D126" s="251"/>
      <c r="E126" s="251"/>
      <c r="F126" s="252" t="s">
        <v>1060</v>
      </c>
      <c r="G126" s="231"/>
      <c r="H126" s="231" t="s">
        <v>1100</v>
      </c>
      <c r="I126" s="231" t="s">
        <v>1062</v>
      </c>
      <c r="J126" s="231">
        <v>120</v>
      </c>
      <c r="K126" s="277"/>
    </row>
    <row r="127" spans="2:11" s="1" customFormat="1" ht="15" customHeight="1">
      <c r="B127" s="274"/>
      <c r="C127" s="231" t="s">
        <v>1109</v>
      </c>
      <c r="D127" s="231"/>
      <c r="E127" s="231"/>
      <c r="F127" s="252" t="s">
        <v>1060</v>
      </c>
      <c r="G127" s="231"/>
      <c r="H127" s="231" t="s">
        <v>1110</v>
      </c>
      <c r="I127" s="231" t="s">
        <v>1062</v>
      </c>
      <c r="J127" s="231" t="s">
        <v>1111</v>
      </c>
      <c r="K127" s="277"/>
    </row>
    <row r="128" spans="2:11" s="1" customFormat="1" ht="15" customHeight="1">
      <c r="B128" s="274"/>
      <c r="C128" s="231" t="s">
        <v>1008</v>
      </c>
      <c r="D128" s="231"/>
      <c r="E128" s="231"/>
      <c r="F128" s="252" t="s">
        <v>1060</v>
      </c>
      <c r="G128" s="231"/>
      <c r="H128" s="231" t="s">
        <v>1112</v>
      </c>
      <c r="I128" s="231" t="s">
        <v>1062</v>
      </c>
      <c r="J128" s="231" t="s">
        <v>1111</v>
      </c>
      <c r="K128" s="277"/>
    </row>
    <row r="129" spans="2:11" s="1" customFormat="1" ht="15" customHeight="1">
      <c r="B129" s="274"/>
      <c r="C129" s="231" t="s">
        <v>1071</v>
      </c>
      <c r="D129" s="231"/>
      <c r="E129" s="231"/>
      <c r="F129" s="252" t="s">
        <v>1066</v>
      </c>
      <c r="G129" s="231"/>
      <c r="H129" s="231" t="s">
        <v>1072</v>
      </c>
      <c r="I129" s="231" t="s">
        <v>1062</v>
      </c>
      <c r="J129" s="231">
        <v>15</v>
      </c>
      <c r="K129" s="277"/>
    </row>
    <row r="130" spans="2:11" s="1" customFormat="1" ht="15" customHeight="1">
      <c r="B130" s="274"/>
      <c r="C130" s="255" t="s">
        <v>1073</v>
      </c>
      <c r="D130" s="255"/>
      <c r="E130" s="255"/>
      <c r="F130" s="256" t="s">
        <v>1066</v>
      </c>
      <c r="G130" s="255"/>
      <c r="H130" s="255" t="s">
        <v>1074</v>
      </c>
      <c r="I130" s="255" t="s">
        <v>1062</v>
      </c>
      <c r="J130" s="255">
        <v>15</v>
      </c>
      <c r="K130" s="277"/>
    </row>
    <row r="131" spans="2:11" s="1" customFormat="1" ht="15" customHeight="1">
      <c r="B131" s="274"/>
      <c r="C131" s="255" t="s">
        <v>1075</v>
      </c>
      <c r="D131" s="255"/>
      <c r="E131" s="255"/>
      <c r="F131" s="256" t="s">
        <v>1066</v>
      </c>
      <c r="G131" s="255"/>
      <c r="H131" s="255" t="s">
        <v>1076</v>
      </c>
      <c r="I131" s="255" t="s">
        <v>1062</v>
      </c>
      <c r="J131" s="255">
        <v>20</v>
      </c>
      <c r="K131" s="277"/>
    </row>
    <row r="132" spans="2:11" s="1" customFormat="1" ht="15" customHeight="1">
      <c r="B132" s="274"/>
      <c r="C132" s="255" t="s">
        <v>1077</v>
      </c>
      <c r="D132" s="255"/>
      <c r="E132" s="255"/>
      <c r="F132" s="256" t="s">
        <v>1066</v>
      </c>
      <c r="G132" s="255"/>
      <c r="H132" s="255" t="s">
        <v>1078</v>
      </c>
      <c r="I132" s="255" t="s">
        <v>1062</v>
      </c>
      <c r="J132" s="255">
        <v>20</v>
      </c>
      <c r="K132" s="277"/>
    </row>
    <row r="133" spans="2:11" s="1" customFormat="1" ht="15" customHeight="1">
      <c r="B133" s="274"/>
      <c r="C133" s="231" t="s">
        <v>1065</v>
      </c>
      <c r="D133" s="231"/>
      <c r="E133" s="231"/>
      <c r="F133" s="252" t="s">
        <v>1066</v>
      </c>
      <c r="G133" s="231"/>
      <c r="H133" s="231" t="s">
        <v>1100</v>
      </c>
      <c r="I133" s="231" t="s">
        <v>1062</v>
      </c>
      <c r="J133" s="231">
        <v>50</v>
      </c>
      <c r="K133" s="277"/>
    </row>
    <row r="134" spans="2:11" s="1" customFormat="1" ht="15" customHeight="1">
      <c r="B134" s="274"/>
      <c r="C134" s="231" t="s">
        <v>1079</v>
      </c>
      <c r="D134" s="231"/>
      <c r="E134" s="231"/>
      <c r="F134" s="252" t="s">
        <v>1066</v>
      </c>
      <c r="G134" s="231"/>
      <c r="H134" s="231" t="s">
        <v>1100</v>
      </c>
      <c r="I134" s="231" t="s">
        <v>1062</v>
      </c>
      <c r="J134" s="231">
        <v>50</v>
      </c>
      <c r="K134" s="277"/>
    </row>
    <row r="135" spans="2:11" s="1" customFormat="1" ht="15" customHeight="1">
      <c r="B135" s="274"/>
      <c r="C135" s="231" t="s">
        <v>1085</v>
      </c>
      <c r="D135" s="231"/>
      <c r="E135" s="231"/>
      <c r="F135" s="252" t="s">
        <v>1066</v>
      </c>
      <c r="G135" s="231"/>
      <c r="H135" s="231" t="s">
        <v>1100</v>
      </c>
      <c r="I135" s="231" t="s">
        <v>1062</v>
      </c>
      <c r="J135" s="231">
        <v>50</v>
      </c>
      <c r="K135" s="277"/>
    </row>
    <row r="136" spans="2:11" s="1" customFormat="1" ht="15" customHeight="1">
      <c r="B136" s="274"/>
      <c r="C136" s="231" t="s">
        <v>1087</v>
      </c>
      <c r="D136" s="231"/>
      <c r="E136" s="231"/>
      <c r="F136" s="252" t="s">
        <v>1066</v>
      </c>
      <c r="G136" s="231"/>
      <c r="H136" s="231" t="s">
        <v>1100</v>
      </c>
      <c r="I136" s="231" t="s">
        <v>1062</v>
      </c>
      <c r="J136" s="231">
        <v>50</v>
      </c>
      <c r="K136" s="277"/>
    </row>
    <row r="137" spans="2:11" s="1" customFormat="1" ht="15" customHeight="1">
      <c r="B137" s="274"/>
      <c r="C137" s="231" t="s">
        <v>1088</v>
      </c>
      <c r="D137" s="231"/>
      <c r="E137" s="231"/>
      <c r="F137" s="252" t="s">
        <v>1066</v>
      </c>
      <c r="G137" s="231"/>
      <c r="H137" s="231" t="s">
        <v>1113</v>
      </c>
      <c r="I137" s="231" t="s">
        <v>1062</v>
      </c>
      <c r="J137" s="231">
        <v>255</v>
      </c>
      <c r="K137" s="277"/>
    </row>
    <row r="138" spans="2:11" s="1" customFormat="1" ht="15" customHeight="1">
      <c r="B138" s="274"/>
      <c r="C138" s="231" t="s">
        <v>1090</v>
      </c>
      <c r="D138" s="231"/>
      <c r="E138" s="231"/>
      <c r="F138" s="252" t="s">
        <v>1060</v>
      </c>
      <c r="G138" s="231"/>
      <c r="H138" s="231" t="s">
        <v>1114</v>
      </c>
      <c r="I138" s="231" t="s">
        <v>1092</v>
      </c>
      <c r="J138" s="231"/>
      <c r="K138" s="277"/>
    </row>
    <row r="139" spans="2:11" s="1" customFormat="1" ht="15" customHeight="1">
      <c r="B139" s="274"/>
      <c r="C139" s="231" t="s">
        <v>1093</v>
      </c>
      <c r="D139" s="231"/>
      <c r="E139" s="231"/>
      <c r="F139" s="252" t="s">
        <v>1060</v>
      </c>
      <c r="G139" s="231"/>
      <c r="H139" s="231" t="s">
        <v>1115</v>
      </c>
      <c r="I139" s="231" t="s">
        <v>1095</v>
      </c>
      <c r="J139" s="231"/>
      <c r="K139" s="277"/>
    </row>
    <row r="140" spans="2:11" s="1" customFormat="1" ht="15" customHeight="1">
      <c r="B140" s="274"/>
      <c r="C140" s="231" t="s">
        <v>1096</v>
      </c>
      <c r="D140" s="231"/>
      <c r="E140" s="231"/>
      <c r="F140" s="252" t="s">
        <v>1060</v>
      </c>
      <c r="G140" s="231"/>
      <c r="H140" s="231" t="s">
        <v>1096</v>
      </c>
      <c r="I140" s="231" t="s">
        <v>1095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1060</v>
      </c>
      <c r="G141" s="231"/>
      <c r="H141" s="231" t="s">
        <v>1116</v>
      </c>
      <c r="I141" s="231" t="s">
        <v>1095</v>
      </c>
      <c r="J141" s="231"/>
      <c r="K141" s="277"/>
    </row>
    <row r="142" spans="2:11" s="1" customFormat="1" ht="15" customHeight="1">
      <c r="B142" s="274"/>
      <c r="C142" s="231" t="s">
        <v>1117</v>
      </c>
      <c r="D142" s="231"/>
      <c r="E142" s="231"/>
      <c r="F142" s="252" t="s">
        <v>1060</v>
      </c>
      <c r="G142" s="231"/>
      <c r="H142" s="231" t="s">
        <v>1118</v>
      </c>
      <c r="I142" s="231" t="s">
        <v>1095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60" t="s">
        <v>1119</v>
      </c>
      <c r="D147" s="360"/>
      <c r="E147" s="360"/>
      <c r="F147" s="360"/>
      <c r="G147" s="360"/>
      <c r="H147" s="360"/>
      <c r="I147" s="360"/>
      <c r="J147" s="360"/>
      <c r="K147" s="243"/>
    </row>
    <row r="148" spans="2:11" s="1" customFormat="1" ht="17.25" customHeight="1">
      <c r="B148" s="242"/>
      <c r="C148" s="244" t="s">
        <v>1054</v>
      </c>
      <c r="D148" s="244"/>
      <c r="E148" s="244"/>
      <c r="F148" s="244" t="s">
        <v>1055</v>
      </c>
      <c r="G148" s="245"/>
      <c r="H148" s="244" t="s">
        <v>53</v>
      </c>
      <c r="I148" s="244" t="s">
        <v>56</v>
      </c>
      <c r="J148" s="244" t="s">
        <v>1056</v>
      </c>
      <c r="K148" s="243"/>
    </row>
    <row r="149" spans="2:11" s="1" customFormat="1" ht="17.25" customHeight="1">
      <c r="B149" s="242"/>
      <c r="C149" s="246" t="s">
        <v>1057</v>
      </c>
      <c r="D149" s="246"/>
      <c r="E149" s="246"/>
      <c r="F149" s="247" t="s">
        <v>1058</v>
      </c>
      <c r="G149" s="248"/>
      <c r="H149" s="246"/>
      <c r="I149" s="246"/>
      <c r="J149" s="246" t="s">
        <v>1059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1063</v>
      </c>
      <c r="D151" s="231"/>
      <c r="E151" s="231"/>
      <c r="F151" s="282" t="s">
        <v>1060</v>
      </c>
      <c r="G151" s="231"/>
      <c r="H151" s="281" t="s">
        <v>1100</v>
      </c>
      <c r="I151" s="281" t="s">
        <v>1062</v>
      </c>
      <c r="J151" s="281">
        <v>120</v>
      </c>
      <c r="K151" s="277"/>
    </row>
    <row r="152" spans="2:11" s="1" customFormat="1" ht="15" customHeight="1">
      <c r="B152" s="254"/>
      <c r="C152" s="281" t="s">
        <v>1109</v>
      </c>
      <c r="D152" s="231"/>
      <c r="E152" s="231"/>
      <c r="F152" s="282" t="s">
        <v>1060</v>
      </c>
      <c r="G152" s="231"/>
      <c r="H152" s="281" t="s">
        <v>1120</v>
      </c>
      <c r="I152" s="281" t="s">
        <v>1062</v>
      </c>
      <c r="J152" s="281" t="s">
        <v>1111</v>
      </c>
      <c r="K152" s="277"/>
    </row>
    <row r="153" spans="2:11" s="1" customFormat="1" ht="15" customHeight="1">
      <c r="B153" s="254"/>
      <c r="C153" s="281" t="s">
        <v>1008</v>
      </c>
      <c r="D153" s="231"/>
      <c r="E153" s="231"/>
      <c r="F153" s="282" t="s">
        <v>1060</v>
      </c>
      <c r="G153" s="231"/>
      <c r="H153" s="281" t="s">
        <v>1121</v>
      </c>
      <c r="I153" s="281" t="s">
        <v>1062</v>
      </c>
      <c r="J153" s="281" t="s">
        <v>1111</v>
      </c>
      <c r="K153" s="277"/>
    </row>
    <row r="154" spans="2:11" s="1" customFormat="1" ht="15" customHeight="1">
      <c r="B154" s="254"/>
      <c r="C154" s="281" t="s">
        <v>1065</v>
      </c>
      <c r="D154" s="231"/>
      <c r="E154" s="231"/>
      <c r="F154" s="282" t="s">
        <v>1066</v>
      </c>
      <c r="G154" s="231"/>
      <c r="H154" s="281" t="s">
        <v>1100</v>
      </c>
      <c r="I154" s="281" t="s">
        <v>1062</v>
      </c>
      <c r="J154" s="281">
        <v>50</v>
      </c>
      <c r="K154" s="277"/>
    </row>
    <row r="155" spans="2:11" s="1" customFormat="1" ht="15" customHeight="1">
      <c r="B155" s="254"/>
      <c r="C155" s="281" t="s">
        <v>1068</v>
      </c>
      <c r="D155" s="231"/>
      <c r="E155" s="231"/>
      <c r="F155" s="282" t="s">
        <v>1060</v>
      </c>
      <c r="G155" s="231"/>
      <c r="H155" s="281" t="s">
        <v>1100</v>
      </c>
      <c r="I155" s="281" t="s">
        <v>1070</v>
      </c>
      <c r="J155" s="281"/>
      <c r="K155" s="277"/>
    </row>
    <row r="156" spans="2:11" s="1" customFormat="1" ht="15" customHeight="1">
      <c r="B156" s="254"/>
      <c r="C156" s="281" t="s">
        <v>1079</v>
      </c>
      <c r="D156" s="231"/>
      <c r="E156" s="231"/>
      <c r="F156" s="282" t="s">
        <v>1066</v>
      </c>
      <c r="G156" s="231"/>
      <c r="H156" s="281" t="s">
        <v>1100</v>
      </c>
      <c r="I156" s="281" t="s">
        <v>1062</v>
      </c>
      <c r="J156" s="281">
        <v>50</v>
      </c>
      <c r="K156" s="277"/>
    </row>
    <row r="157" spans="2:11" s="1" customFormat="1" ht="15" customHeight="1">
      <c r="B157" s="254"/>
      <c r="C157" s="281" t="s">
        <v>1087</v>
      </c>
      <c r="D157" s="231"/>
      <c r="E157" s="231"/>
      <c r="F157" s="282" t="s">
        <v>1066</v>
      </c>
      <c r="G157" s="231"/>
      <c r="H157" s="281" t="s">
        <v>1100</v>
      </c>
      <c r="I157" s="281" t="s">
        <v>1062</v>
      </c>
      <c r="J157" s="281">
        <v>50</v>
      </c>
      <c r="K157" s="277"/>
    </row>
    <row r="158" spans="2:11" s="1" customFormat="1" ht="15" customHeight="1">
      <c r="B158" s="254"/>
      <c r="C158" s="281" t="s">
        <v>1085</v>
      </c>
      <c r="D158" s="231"/>
      <c r="E158" s="231"/>
      <c r="F158" s="282" t="s">
        <v>1066</v>
      </c>
      <c r="G158" s="231"/>
      <c r="H158" s="281" t="s">
        <v>1100</v>
      </c>
      <c r="I158" s="281" t="s">
        <v>1062</v>
      </c>
      <c r="J158" s="281">
        <v>50</v>
      </c>
      <c r="K158" s="277"/>
    </row>
    <row r="159" spans="2:11" s="1" customFormat="1" ht="15" customHeight="1">
      <c r="B159" s="254"/>
      <c r="C159" s="281" t="s">
        <v>93</v>
      </c>
      <c r="D159" s="231"/>
      <c r="E159" s="231"/>
      <c r="F159" s="282" t="s">
        <v>1060</v>
      </c>
      <c r="G159" s="231"/>
      <c r="H159" s="281" t="s">
        <v>1122</v>
      </c>
      <c r="I159" s="281" t="s">
        <v>1062</v>
      </c>
      <c r="J159" s="281" t="s">
        <v>1123</v>
      </c>
      <c r="K159" s="277"/>
    </row>
    <row r="160" spans="2:11" s="1" customFormat="1" ht="15" customHeight="1">
      <c r="B160" s="254"/>
      <c r="C160" s="281" t="s">
        <v>1124</v>
      </c>
      <c r="D160" s="231"/>
      <c r="E160" s="231"/>
      <c r="F160" s="282" t="s">
        <v>1060</v>
      </c>
      <c r="G160" s="231"/>
      <c r="H160" s="281" t="s">
        <v>1125</v>
      </c>
      <c r="I160" s="281" t="s">
        <v>1095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8" t="s">
        <v>1126</v>
      </c>
      <c r="D165" s="358"/>
      <c r="E165" s="358"/>
      <c r="F165" s="358"/>
      <c r="G165" s="358"/>
      <c r="H165" s="358"/>
      <c r="I165" s="358"/>
      <c r="J165" s="358"/>
      <c r="K165" s="224"/>
    </row>
    <row r="166" spans="2:11" s="1" customFormat="1" ht="17.25" customHeight="1">
      <c r="B166" s="223"/>
      <c r="C166" s="244" t="s">
        <v>1054</v>
      </c>
      <c r="D166" s="244"/>
      <c r="E166" s="244"/>
      <c r="F166" s="244" t="s">
        <v>1055</v>
      </c>
      <c r="G166" s="286"/>
      <c r="H166" s="287" t="s">
        <v>53</v>
      </c>
      <c r="I166" s="287" t="s">
        <v>56</v>
      </c>
      <c r="J166" s="244" t="s">
        <v>1056</v>
      </c>
      <c r="K166" s="224"/>
    </row>
    <row r="167" spans="2:11" s="1" customFormat="1" ht="17.25" customHeight="1">
      <c r="B167" s="225"/>
      <c r="C167" s="246" t="s">
        <v>1057</v>
      </c>
      <c r="D167" s="246"/>
      <c r="E167" s="246"/>
      <c r="F167" s="247" t="s">
        <v>1058</v>
      </c>
      <c r="G167" s="288"/>
      <c r="H167" s="289"/>
      <c r="I167" s="289"/>
      <c r="J167" s="246" t="s">
        <v>1059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1063</v>
      </c>
      <c r="D169" s="231"/>
      <c r="E169" s="231"/>
      <c r="F169" s="252" t="s">
        <v>1060</v>
      </c>
      <c r="G169" s="231"/>
      <c r="H169" s="231" t="s">
        <v>1100</v>
      </c>
      <c r="I169" s="231" t="s">
        <v>1062</v>
      </c>
      <c r="J169" s="231">
        <v>120</v>
      </c>
      <c r="K169" s="277"/>
    </row>
    <row r="170" spans="2:11" s="1" customFormat="1" ht="15" customHeight="1">
      <c r="B170" s="254"/>
      <c r="C170" s="231" t="s">
        <v>1109</v>
      </c>
      <c r="D170" s="231"/>
      <c r="E170" s="231"/>
      <c r="F170" s="252" t="s">
        <v>1060</v>
      </c>
      <c r="G170" s="231"/>
      <c r="H170" s="231" t="s">
        <v>1110</v>
      </c>
      <c r="I170" s="231" t="s">
        <v>1062</v>
      </c>
      <c r="J170" s="231" t="s">
        <v>1111</v>
      </c>
      <c r="K170" s="277"/>
    </row>
    <row r="171" spans="2:11" s="1" customFormat="1" ht="15" customHeight="1">
      <c r="B171" s="254"/>
      <c r="C171" s="231" t="s">
        <v>1008</v>
      </c>
      <c r="D171" s="231"/>
      <c r="E171" s="231"/>
      <c r="F171" s="252" t="s">
        <v>1060</v>
      </c>
      <c r="G171" s="231"/>
      <c r="H171" s="231" t="s">
        <v>1127</v>
      </c>
      <c r="I171" s="231" t="s">
        <v>1062</v>
      </c>
      <c r="J171" s="231" t="s">
        <v>1111</v>
      </c>
      <c r="K171" s="277"/>
    </row>
    <row r="172" spans="2:11" s="1" customFormat="1" ht="15" customHeight="1">
      <c r="B172" s="254"/>
      <c r="C172" s="231" t="s">
        <v>1065</v>
      </c>
      <c r="D172" s="231"/>
      <c r="E172" s="231"/>
      <c r="F172" s="252" t="s">
        <v>1066</v>
      </c>
      <c r="G172" s="231"/>
      <c r="H172" s="231" t="s">
        <v>1127</v>
      </c>
      <c r="I172" s="231" t="s">
        <v>1062</v>
      </c>
      <c r="J172" s="231">
        <v>50</v>
      </c>
      <c r="K172" s="277"/>
    </row>
    <row r="173" spans="2:11" s="1" customFormat="1" ht="15" customHeight="1">
      <c r="B173" s="254"/>
      <c r="C173" s="231" t="s">
        <v>1068</v>
      </c>
      <c r="D173" s="231"/>
      <c r="E173" s="231"/>
      <c r="F173" s="252" t="s">
        <v>1060</v>
      </c>
      <c r="G173" s="231"/>
      <c r="H173" s="231" t="s">
        <v>1127</v>
      </c>
      <c r="I173" s="231" t="s">
        <v>1070</v>
      </c>
      <c r="J173" s="231"/>
      <c r="K173" s="277"/>
    </row>
    <row r="174" spans="2:11" s="1" customFormat="1" ht="15" customHeight="1">
      <c r="B174" s="254"/>
      <c r="C174" s="231" t="s">
        <v>1079</v>
      </c>
      <c r="D174" s="231"/>
      <c r="E174" s="231"/>
      <c r="F174" s="252" t="s">
        <v>1066</v>
      </c>
      <c r="G174" s="231"/>
      <c r="H174" s="231" t="s">
        <v>1127</v>
      </c>
      <c r="I174" s="231" t="s">
        <v>1062</v>
      </c>
      <c r="J174" s="231">
        <v>50</v>
      </c>
      <c r="K174" s="277"/>
    </row>
    <row r="175" spans="2:11" s="1" customFormat="1" ht="15" customHeight="1">
      <c r="B175" s="254"/>
      <c r="C175" s="231" t="s">
        <v>1087</v>
      </c>
      <c r="D175" s="231"/>
      <c r="E175" s="231"/>
      <c r="F175" s="252" t="s">
        <v>1066</v>
      </c>
      <c r="G175" s="231"/>
      <c r="H175" s="231" t="s">
        <v>1127</v>
      </c>
      <c r="I175" s="231" t="s">
        <v>1062</v>
      </c>
      <c r="J175" s="231">
        <v>50</v>
      </c>
      <c r="K175" s="277"/>
    </row>
    <row r="176" spans="2:11" s="1" customFormat="1" ht="15" customHeight="1">
      <c r="B176" s="254"/>
      <c r="C176" s="231" t="s">
        <v>1085</v>
      </c>
      <c r="D176" s="231"/>
      <c r="E176" s="231"/>
      <c r="F176" s="252" t="s">
        <v>1066</v>
      </c>
      <c r="G176" s="231"/>
      <c r="H176" s="231" t="s">
        <v>1127</v>
      </c>
      <c r="I176" s="231" t="s">
        <v>1062</v>
      </c>
      <c r="J176" s="231">
        <v>50</v>
      </c>
      <c r="K176" s="277"/>
    </row>
    <row r="177" spans="2:11" s="1" customFormat="1" ht="15" customHeight="1">
      <c r="B177" s="254"/>
      <c r="C177" s="231" t="s">
        <v>105</v>
      </c>
      <c r="D177" s="231"/>
      <c r="E177" s="231"/>
      <c r="F177" s="252" t="s">
        <v>1060</v>
      </c>
      <c r="G177" s="231"/>
      <c r="H177" s="231" t="s">
        <v>1128</v>
      </c>
      <c r="I177" s="231" t="s">
        <v>1129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1060</v>
      </c>
      <c r="G178" s="231"/>
      <c r="H178" s="231" t="s">
        <v>1130</v>
      </c>
      <c r="I178" s="231" t="s">
        <v>1131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1060</v>
      </c>
      <c r="G179" s="231"/>
      <c r="H179" s="231" t="s">
        <v>1132</v>
      </c>
      <c r="I179" s="231" t="s">
        <v>1062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1060</v>
      </c>
      <c r="G180" s="231"/>
      <c r="H180" s="231" t="s">
        <v>1133</v>
      </c>
      <c r="I180" s="231" t="s">
        <v>1062</v>
      </c>
      <c r="J180" s="231">
        <v>255</v>
      </c>
      <c r="K180" s="277"/>
    </row>
    <row r="181" spans="2:11" s="1" customFormat="1" ht="15" customHeight="1">
      <c r="B181" s="254"/>
      <c r="C181" s="231" t="s">
        <v>106</v>
      </c>
      <c r="D181" s="231"/>
      <c r="E181" s="231"/>
      <c r="F181" s="252" t="s">
        <v>1060</v>
      </c>
      <c r="G181" s="231"/>
      <c r="H181" s="231" t="s">
        <v>1024</v>
      </c>
      <c r="I181" s="231" t="s">
        <v>1062</v>
      </c>
      <c r="J181" s="231">
        <v>10</v>
      </c>
      <c r="K181" s="277"/>
    </row>
    <row r="182" spans="2:11" s="1" customFormat="1" ht="15" customHeight="1">
      <c r="B182" s="254"/>
      <c r="C182" s="231" t="s">
        <v>107</v>
      </c>
      <c r="D182" s="231"/>
      <c r="E182" s="231"/>
      <c r="F182" s="252" t="s">
        <v>1060</v>
      </c>
      <c r="G182" s="231"/>
      <c r="H182" s="231" t="s">
        <v>1134</v>
      </c>
      <c r="I182" s="231" t="s">
        <v>1095</v>
      </c>
      <c r="J182" s="231"/>
      <c r="K182" s="277"/>
    </row>
    <row r="183" spans="2:11" s="1" customFormat="1" ht="15" customHeight="1">
      <c r="B183" s="254"/>
      <c r="C183" s="231" t="s">
        <v>1135</v>
      </c>
      <c r="D183" s="231"/>
      <c r="E183" s="231"/>
      <c r="F183" s="252" t="s">
        <v>1060</v>
      </c>
      <c r="G183" s="231"/>
      <c r="H183" s="231" t="s">
        <v>1136</v>
      </c>
      <c r="I183" s="231" t="s">
        <v>1095</v>
      </c>
      <c r="J183" s="231"/>
      <c r="K183" s="277"/>
    </row>
    <row r="184" spans="2:11" s="1" customFormat="1" ht="15" customHeight="1">
      <c r="B184" s="254"/>
      <c r="C184" s="231" t="s">
        <v>1124</v>
      </c>
      <c r="D184" s="231"/>
      <c r="E184" s="231"/>
      <c r="F184" s="252" t="s">
        <v>1060</v>
      </c>
      <c r="G184" s="231"/>
      <c r="H184" s="231" t="s">
        <v>1137</v>
      </c>
      <c r="I184" s="231" t="s">
        <v>1095</v>
      </c>
      <c r="J184" s="231"/>
      <c r="K184" s="277"/>
    </row>
    <row r="185" spans="2:11" s="1" customFormat="1" ht="15" customHeight="1">
      <c r="B185" s="254"/>
      <c r="C185" s="231" t="s">
        <v>109</v>
      </c>
      <c r="D185" s="231"/>
      <c r="E185" s="231"/>
      <c r="F185" s="252" t="s">
        <v>1066</v>
      </c>
      <c r="G185" s="231"/>
      <c r="H185" s="231" t="s">
        <v>1138</v>
      </c>
      <c r="I185" s="231" t="s">
        <v>1062</v>
      </c>
      <c r="J185" s="231">
        <v>50</v>
      </c>
      <c r="K185" s="277"/>
    </row>
    <row r="186" spans="2:11" s="1" customFormat="1" ht="15" customHeight="1">
      <c r="B186" s="254"/>
      <c r="C186" s="231" t="s">
        <v>1139</v>
      </c>
      <c r="D186" s="231"/>
      <c r="E186" s="231"/>
      <c r="F186" s="252" t="s">
        <v>1066</v>
      </c>
      <c r="G186" s="231"/>
      <c r="H186" s="231" t="s">
        <v>1140</v>
      </c>
      <c r="I186" s="231" t="s">
        <v>1141</v>
      </c>
      <c r="J186" s="231"/>
      <c r="K186" s="277"/>
    </row>
    <row r="187" spans="2:11" s="1" customFormat="1" ht="15" customHeight="1">
      <c r="B187" s="254"/>
      <c r="C187" s="231" t="s">
        <v>1142</v>
      </c>
      <c r="D187" s="231"/>
      <c r="E187" s="231"/>
      <c r="F187" s="252" t="s">
        <v>1066</v>
      </c>
      <c r="G187" s="231"/>
      <c r="H187" s="231" t="s">
        <v>1143</v>
      </c>
      <c r="I187" s="231" t="s">
        <v>1141</v>
      </c>
      <c r="J187" s="231"/>
      <c r="K187" s="277"/>
    </row>
    <row r="188" spans="2:11" s="1" customFormat="1" ht="15" customHeight="1">
      <c r="B188" s="254"/>
      <c r="C188" s="231" t="s">
        <v>1144</v>
      </c>
      <c r="D188" s="231"/>
      <c r="E188" s="231"/>
      <c r="F188" s="252" t="s">
        <v>1066</v>
      </c>
      <c r="G188" s="231"/>
      <c r="H188" s="231" t="s">
        <v>1145</v>
      </c>
      <c r="I188" s="231" t="s">
        <v>1141</v>
      </c>
      <c r="J188" s="231"/>
      <c r="K188" s="277"/>
    </row>
    <row r="189" spans="2:11" s="1" customFormat="1" ht="15" customHeight="1">
      <c r="B189" s="254"/>
      <c r="C189" s="290" t="s">
        <v>1146</v>
      </c>
      <c r="D189" s="231"/>
      <c r="E189" s="231"/>
      <c r="F189" s="252" t="s">
        <v>1066</v>
      </c>
      <c r="G189" s="231"/>
      <c r="H189" s="231" t="s">
        <v>1147</v>
      </c>
      <c r="I189" s="231" t="s">
        <v>1148</v>
      </c>
      <c r="J189" s="291" t="s">
        <v>1149</v>
      </c>
      <c r="K189" s="277"/>
    </row>
    <row r="190" spans="2:11" s="15" customFormat="1" ht="15" customHeight="1">
      <c r="B190" s="292"/>
      <c r="C190" s="293" t="s">
        <v>1150</v>
      </c>
      <c r="D190" s="294"/>
      <c r="E190" s="294"/>
      <c r="F190" s="295" t="s">
        <v>1066</v>
      </c>
      <c r="G190" s="294"/>
      <c r="H190" s="294" t="s">
        <v>1151</v>
      </c>
      <c r="I190" s="294" t="s">
        <v>1148</v>
      </c>
      <c r="J190" s="296" t="s">
        <v>1149</v>
      </c>
      <c r="K190" s="297"/>
    </row>
    <row r="191" spans="2:11" s="1" customFormat="1" ht="15" customHeight="1">
      <c r="B191" s="254"/>
      <c r="C191" s="290" t="s">
        <v>41</v>
      </c>
      <c r="D191" s="231"/>
      <c r="E191" s="231"/>
      <c r="F191" s="252" t="s">
        <v>1060</v>
      </c>
      <c r="G191" s="231"/>
      <c r="H191" s="228" t="s">
        <v>1152</v>
      </c>
      <c r="I191" s="231" t="s">
        <v>1153</v>
      </c>
      <c r="J191" s="231"/>
      <c r="K191" s="277"/>
    </row>
    <row r="192" spans="2:11" s="1" customFormat="1" ht="15" customHeight="1">
      <c r="B192" s="254"/>
      <c r="C192" s="290" t="s">
        <v>1154</v>
      </c>
      <c r="D192" s="231"/>
      <c r="E192" s="231"/>
      <c r="F192" s="252" t="s">
        <v>1060</v>
      </c>
      <c r="G192" s="231"/>
      <c r="H192" s="231" t="s">
        <v>1155</v>
      </c>
      <c r="I192" s="231" t="s">
        <v>1095</v>
      </c>
      <c r="J192" s="231"/>
      <c r="K192" s="277"/>
    </row>
    <row r="193" spans="2:11" s="1" customFormat="1" ht="15" customHeight="1">
      <c r="B193" s="254"/>
      <c r="C193" s="290" t="s">
        <v>1156</v>
      </c>
      <c r="D193" s="231"/>
      <c r="E193" s="231"/>
      <c r="F193" s="252" t="s">
        <v>1060</v>
      </c>
      <c r="G193" s="231"/>
      <c r="H193" s="231" t="s">
        <v>1157</v>
      </c>
      <c r="I193" s="231" t="s">
        <v>1095</v>
      </c>
      <c r="J193" s="231"/>
      <c r="K193" s="277"/>
    </row>
    <row r="194" spans="2:11" s="1" customFormat="1" ht="15" customHeight="1">
      <c r="B194" s="254"/>
      <c r="C194" s="290" t="s">
        <v>1158</v>
      </c>
      <c r="D194" s="231"/>
      <c r="E194" s="231"/>
      <c r="F194" s="252" t="s">
        <v>1066</v>
      </c>
      <c r="G194" s="231"/>
      <c r="H194" s="231" t="s">
        <v>1159</v>
      </c>
      <c r="I194" s="231" t="s">
        <v>1095</v>
      </c>
      <c r="J194" s="231"/>
      <c r="K194" s="277"/>
    </row>
    <row r="195" spans="2:11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pans="2:11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pans="2:11" s="1" customFormat="1" ht="13.5">
      <c r="B199" s="220"/>
      <c r="C199" s="221"/>
      <c r="D199" s="221"/>
      <c r="E199" s="221"/>
      <c r="F199" s="221"/>
      <c r="G199" s="221"/>
      <c r="H199" s="221"/>
      <c r="I199" s="221"/>
      <c r="J199" s="221"/>
      <c r="K199" s="222"/>
    </row>
    <row r="200" spans="2:11" s="1" customFormat="1" ht="21">
      <c r="B200" s="223"/>
      <c r="C200" s="358" t="s">
        <v>1160</v>
      </c>
      <c r="D200" s="358"/>
      <c r="E200" s="358"/>
      <c r="F200" s="358"/>
      <c r="G200" s="358"/>
      <c r="H200" s="358"/>
      <c r="I200" s="358"/>
      <c r="J200" s="358"/>
      <c r="K200" s="224"/>
    </row>
    <row r="201" spans="2:11" s="1" customFormat="1" ht="25.5" customHeight="1">
      <c r="B201" s="223"/>
      <c r="C201" s="299" t="s">
        <v>1161</v>
      </c>
      <c r="D201" s="299"/>
      <c r="E201" s="299"/>
      <c r="F201" s="299" t="s">
        <v>1162</v>
      </c>
      <c r="G201" s="300"/>
      <c r="H201" s="361" t="s">
        <v>1163</v>
      </c>
      <c r="I201" s="361"/>
      <c r="J201" s="361"/>
      <c r="K201" s="224"/>
    </row>
    <row r="202" spans="2:11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pans="2:11" s="1" customFormat="1" ht="15" customHeight="1">
      <c r="B203" s="254"/>
      <c r="C203" s="231" t="s">
        <v>1153</v>
      </c>
      <c r="D203" s="231"/>
      <c r="E203" s="231"/>
      <c r="F203" s="252" t="s">
        <v>42</v>
      </c>
      <c r="G203" s="231"/>
      <c r="H203" s="362" t="s">
        <v>1164</v>
      </c>
      <c r="I203" s="362"/>
      <c r="J203" s="362"/>
      <c r="K203" s="277"/>
    </row>
    <row r="204" spans="2:11" s="1" customFormat="1" ht="15" customHeight="1">
      <c r="B204" s="254"/>
      <c r="C204" s="231"/>
      <c r="D204" s="231"/>
      <c r="E204" s="231"/>
      <c r="F204" s="252" t="s">
        <v>43</v>
      </c>
      <c r="G204" s="231"/>
      <c r="H204" s="362" t="s">
        <v>1165</v>
      </c>
      <c r="I204" s="362"/>
      <c r="J204" s="362"/>
      <c r="K204" s="277"/>
    </row>
    <row r="205" spans="2:11" s="1" customFormat="1" ht="15" customHeight="1">
      <c r="B205" s="254"/>
      <c r="C205" s="231"/>
      <c r="D205" s="231"/>
      <c r="E205" s="231"/>
      <c r="F205" s="252" t="s">
        <v>46</v>
      </c>
      <c r="G205" s="231"/>
      <c r="H205" s="362" t="s">
        <v>1166</v>
      </c>
      <c r="I205" s="362"/>
      <c r="J205" s="362"/>
      <c r="K205" s="277"/>
    </row>
    <row r="206" spans="2:11" s="1" customFormat="1" ht="15" customHeight="1">
      <c r="B206" s="254"/>
      <c r="C206" s="231"/>
      <c r="D206" s="231"/>
      <c r="E206" s="231"/>
      <c r="F206" s="252" t="s">
        <v>44</v>
      </c>
      <c r="G206" s="231"/>
      <c r="H206" s="362" t="s">
        <v>1167</v>
      </c>
      <c r="I206" s="362"/>
      <c r="J206" s="362"/>
      <c r="K206" s="277"/>
    </row>
    <row r="207" spans="2:11" s="1" customFormat="1" ht="15" customHeight="1">
      <c r="B207" s="254"/>
      <c r="C207" s="231"/>
      <c r="D207" s="231"/>
      <c r="E207" s="231"/>
      <c r="F207" s="252" t="s">
        <v>45</v>
      </c>
      <c r="G207" s="231"/>
      <c r="H207" s="362" t="s">
        <v>1168</v>
      </c>
      <c r="I207" s="362"/>
      <c r="J207" s="362"/>
      <c r="K207" s="277"/>
    </row>
    <row r="208" spans="2:11" s="1" customFormat="1" ht="15" customHeight="1">
      <c r="B208" s="254"/>
      <c r="C208" s="231"/>
      <c r="D208" s="231"/>
      <c r="E208" s="231"/>
      <c r="F208" s="252"/>
      <c r="G208" s="231"/>
      <c r="H208" s="231"/>
      <c r="I208" s="231"/>
      <c r="J208" s="231"/>
      <c r="K208" s="277"/>
    </row>
    <row r="209" spans="2:11" s="1" customFormat="1" ht="15" customHeight="1">
      <c r="B209" s="254"/>
      <c r="C209" s="231" t="s">
        <v>1107</v>
      </c>
      <c r="D209" s="231"/>
      <c r="E209" s="231"/>
      <c r="F209" s="252" t="s">
        <v>78</v>
      </c>
      <c r="G209" s="231"/>
      <c r="H209" s="362" t="s">
        <v>1169</v>
      </c>
      <c r="I209" s="362"/>
      <c r="J209" s="362"/>
      <c r="K209" s="277"/>
    </row>
    <row r="210" spans="2:11" s="1" customFormat="1" ht="15" customHeight="1">
      <c r="B210" s="254"/>
      <c r="C210" s="231"/>
      <c r="D210" s="231"/>
      <c r="E210" s="231"/>
      <c r="F210" s="252" t="s">
        <v>1004</v>
      </c>
      <c r="G210" s="231"/>
      <c r="H210" s="362" t="s">
        <v>1005</v>
      </c>
      <c r="I210" s="362"/>
      <c r="J210" s="362"/>
      <c r="K210" s="277"/>
    </row>
    <row r="211" spans="2:11" s="1" customFormat="1" ht="15" customHeight="1">
      <c r="B211" s="254"/>
      <c r="C211" s="231"/>
      <c r="D211" s="231"/>
      <c r="E211" s="231"/>
      <c r="F211" s="252" t="s">
        <v>1002</v>
      </c>
      <c r="G211" s="231"/>
      <c r="H211" s="362" t="s">
        <v>1170</v>
      </c>
      <c r="I211" s="362"/>
      <c r="J211" s="362"/>
      <c r="K211" s="277"/>
    </row>
    <row r="212" spans="2:11" s="1" customFormat="1" ht="15" customHeight="1">
      <c r="B212" s="301"/>
      <c r="C212" s="231"/>
      <c r="D212" s="231"/>
      <c r="E212" s="231"/>
      <c r="F212" s="252" t="s">
        <v>86</v>
      </c>
      <c r="G212" s="290"/>
      <c r="H212" s="363" t="s">
        <v>87</v>
      </c>
      <c r="I212" s="363"/>
      <c r="J212" s="363"/>
      <c r="K212" s="302"/>
    </row>
    <row r="213" spans="2:11" s="1" customFormat="1" ht="15" customHeight="1">
      <c r="B213" s="301"/>
      <c r="C213" s="231"/>
      <c r="D213" s="231"/>
      <c r="E213" s="231"/>
      <c r="F213" s="252" t="s">
        <v>1006</v>
      </c>
      <c r="G213" s="290"/>
      <c r="H213" s="363" t="s">
        <v>948</v>
      </c>
      <c r="I213" s="363"/>
      <c r="J213" s="363"/>
      <c r="K213" s="302"/>
    </row>
    <row r="214" spans="2:11" s="1" customFormat="1" ht="15" customHeight="1">
      <c r="B214" s="301"/>
      <c r="C214" s="231"/>
      <c r="D214" s="231"/>
      <c r="E214" s="231"/>
      <c r="F214" s="252"/>
      <c r="G214" s="290"/>
      <c r="H214" s="281"/>
      <c r="I214" s="281"/>
      <c r="J214" s="281"/>
      <c r="K214" s="302"/>
    </row>
    <row r="215" spans="2:11" s="1" customFormat="1" ht="15" customHeight="1">
      <c r="B215" s="301"/>
      <c r="C215" s="231" t="s">
        <v>1131</v>
      </c>
      <c r="D215" s="231"/>
      <c r="E215" s="231"/>
      <c r="F215" s="252">
        <v>1</v>
      </c>
      <c r="G215" s="290"/>
      <c r="H215" s="363" t="s">
        <v>1171</v>
      </c>
      <c r="I215" s="363"/>
      <c r="J215" s="363"/>
      <c r="K215" s="302"/>
    </row>
    <row r="216" spans="2:11" s="1" customFormat="1" ht="15" customHeight="1">
      <c r="B216" s="301"/>
      <c r="C216" s="231"/>
      <c r="D216" s="231"/>
      <c r="E216" s="231"/>
      <c r="F216" s="252">
        <v>2</v>
      </c>
      <c r="G216" s="290"/>
      <c r="H216" s="363" t="s">
        <v>1172</v>
      </c>
      <c r="I216" s="363"/>
      <c r="J216" s="363"/>
      <c r="K216" s="302"/>
    </row>
    <row r="217" spans="2:11" s="1" customFormat="1" ht="15" customHeight="1">
      <c r="B217" s="301"/>
      <c r="C217" s="231"/>
      <c r="D217" s="231"/>
      <c r="E217" s="231"/>
      <c r="F217" s="252">
        <v>3</v>
      </c>
      <c r="G217" s="290"/>
      <c r="H217" s="363" t="s">
        <v>1173</v>
      </c>
      <c r="I217" s="363"/>
      <c r="J217" s="363"/>
      <c r="K217" s="302"/>
    </row>
    <row r="218" spans="2:11" s="1" customFormat="1" ht="15" customHeight="1">
      <c r="B218" s="301"/>
      <c r="C218" s="231"/>
      <c r="D218" s="231"/>
      <c r="E218" s="231"/>
      <c r="F218" s="252">
        <v>4</v>
      </c>
      <c r="G218" s="290"/>
      <c r="H218" s="363" t="s">
        <v>1174</v>
      </c>
      <c r="I218" s="363"/>
      <c r="J218" s="363"/>
      <c r="K218" s="302"/>
    </row>
    <row r="219" spans="2:11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SO-101 - Polní cesta HC30-R</vt:lpstr>
      <vt:lpstr>SO-102 - Rámový propustek</vt:lpstr>
      <vt:lpstr>VON - Vedlejší a ostatní ...</vt:lpstr>
      <vt:lpstr>Pokyny pro vyplnění</vt:lpstr>
      <vt:lpstr>'Rekapitulace stavby'!Názvy_tisku</vt:lpstr>
      <vt:lpstr>'SO-101 - Polní cesta HC30-R'!Názvy_tisku</vt:lpstr>
      <vt:lpstr>'SO-102 - Rámový propustek'!Názvy_tisku</vt:lpstr>
      <vt:lpstr>'VON - Vedlejší a ostatní ...'!Názvy_tisku</vt:lpstr>
      <vt:lpstr>'Pokyny pro vyplnění'!Oblast_tisku</vt:lpstr>
      <vt:lpstr>'Rekapitulace stavby'!Oblast_tisku</vt:lpstr>
      <vt:lpstr>'SO-101 - Polní cesta HC30-R'!Oblast_tisku</vt:lpstr>
      <vt:lpstr>'SO-102 - Rámový propustek'!Oblast_tisku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2024-05-13T10:53:18Z</dcterms:created>
  <dcterms:modified xsi:type="dcterms:W3CDTF">2024-05-13T10:54:15Z</dcterms:modified>
</cp:coreProperties>
</file>